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23" activeTab="27"/>
  </bookViews>
  <sheets>
    <sheet name="แสดงฐานะ ทางการเงิน" sheetId="1" r:id="rId1"/>
    <sheet name="หมายเหตุ 1" sheetId="2" r:id="rId2"/>
    <sheet name="หมายเหตุ 2" sheetId="3" r:id="rId3"/>
    <sheet name="หมายเหตุ 3" sheetId="4" r:id="rId4"/>
    <sheet name="หมาเหตุ 4" sheetId="5" r:id="rId5"/>
    <sheet name="หมายเหตุ 5" sheetId="6" r:id="rId6"/>
    <sheet name="แนบท้ายหมายเหุตุ5" sheetId="7" r:id="rId7"/>
    <sheet name="หมาเหตุ6" sheetId="8" r:id="rId8"/>
    <sheet name="หมาเหตุ7" sheetId="9" r:id="rId9"/>
    <sheet name="หมาเหตุ8" sheetId="10" r:id="rId10"/>
    <sheet name="หมาเหตุ 9" sheetId="11" r:id="rId11"/>
    <sheet name="หมายเหตุ  10" sheetId="12" r:id="rId12"/>
    <sheet name="แนบท้าย 11" sheetId="13" r:id="rId13"/>
    <sheet name="งบกลาง" sheetId="14" r:id="rId14"/>
    <sheet name="บริหารงานทั่วไป" sheetId="15" r:id="rId15"/>
    <sheet name="การรักษาความสงบภายใน" sheetId="16" r:id="rId16"/>
    <sheet name="การศึกษา" sheetId="17" r:id="rId17"/>
    <sheet name="สาธารณสุข" sheetId="18" r:id="rId18"/>
    <sheet name="สังคมสงเคราะห์" sheetId="19" r:id="rId19"/>
    <sheet name="เคหะและชุมชน" sheetId="20" r:id="rId20"/>
    <sheet name="สร้างความเข้มแข็ง" sheetId="21" r:id="rId21"/>
    <sheet name="วัฒนธรรมศาสนา" sheetId="22" r:id="rId22"/>
    <sheet name="การเกษตร" sheetId="23" r:id="rId23"/>
    <sheet name="การพาณิชย์" sheetId="24" r:id="rId24"/>
    <sheet name="รวมแผน" sheetId="25" r:id="rId25"/>
    <sheet name="เงินสะสม" sheetId="26" r:id="rId26"/>
    <sheet name="แสดงผลรวมจ่าย" sheetId="27" r:id="rId27"/>
    <sheet name="แสดงผลรวมสะสม" sheetId="28" r:id="rId28"/>
    <sheet name="Sheet1" sheetId="29" r:id="rId29"/>
  </sheets>
  <definedNames>
    <definedName name="_xlnm.Print_Area" localSheetId="22">'การเกษตร'!$A$1:$AD$46</definedName>
    <definedName name="_xlnm.Print_Area" localSheetId="23">'การพาณิชย์'!$A$1:$AE$46</definedName>
    <definedName name="_xlnm.Print_Area" localSheetId="15">'การรักษาความสงบภายใน'!$A$1:$AE$46</definedName>
    <definedName name="_xlnm.Print_Area" localSheetId="16">'การศึกษา'!$A$1:$AF$46</definedName>
    <definedName name="_xlnm.Print_Area" localSheetId="19">'เคหะและชุมชน'!$A$1:$AG$46</definedName>
    <definedName name="_xlnm.Print_Area" localSheetId="13">'งบกลาง'!$A$1:$AC$40</definedName>
    <definedName name="_xlnm.Print_Area" localSheetId="25">'เงินสะสม'!$A$1:$AK$46</definedName>
    <definedName name="_xlnm.Print_Area" localSheetId="12">'แนบท้าย 11'!$A$1:$N$52</definedName>
    <definedName name="_xlnm.Print_Area" localSheetId="6">'แนบท้ายหมายเหุตุ5'!$A$1:$M$91</definedName>
    <definedName name="_xlnm.Print_Area" localSheetId="14">'บริหารงานทั่วไป'!$A$1:$AE$46</definedName>
    <definedName name="_xlnm.Print_Area" localSheetId="24">'รวมแผน'!$A$1:$AM$46</definedName>
    <definedName name="_xlnm.Print_Area" localSheetId="21">'วัฒนธรรมศาสนา'!$A$1:$AG$46</definedName>
    <definedName name="_xlnm.Print_Area" localSheetId="20">'สร้างความเข้มแข็ง'!$A$1:$AD$46</definedName>
    <definedName name="_xlnm.Print_Area" localSheetId="18">'สังคมสงเคราะห์'!$A$1:$AD$46</definedName>
    <definedName name="_xlnm.Print_Area" localSheetId="17">'สาธารณสุข'!$A$1:$AF$46</definedName>
    <definedName name="_xlnm.Print_Area" localSheetId="26">'แสดงผลรวมจ่าย'!$A$1:$AL$46</definedName>
    <definedName name="_xlnm.Print_Area" localSheetId="27">'แสดงผลรวมสะสม'!$A$1:$AL$46</definedName>
    <definedName name="_xlnm.Print_Area" localSheetId="11">'หมายเหตุ  10'!$A$1:$O$47</definedName>
    <definedName name="_xlnm.Print_Area" localSheetId="1">'หมายเหตุ 1'!$A$1:$AJ$80</definedName>
    <definedName name="_xlnm.Print_Area" localSheetId="2">'หมายเหตุ 2'!$A$1:$T$68</definedName>
    <definedName name="_xlnm.Print_Area" localSheetId="3">'หมายเหตุ 3'!$A$1:$U$36</definedName>
    <definedName name="_xlnm.Print_Area" localSheetId="5">'หมายเหตุ 5'!$A$1:$P$26</definedName>
    <definedName name="_xlnm.Print_Area" localSheetId="4">'หมาเหตุ 4'!$A$1:$AC$36</definedName>
    <definedName name="_xlnm.Print_Area" localSheetId="10">'หมาเหตุ 9'!$A$1:$T$40</definedName>
    <definedName name="_xlnm.Print_Area" localSheetId="7">'หมาเหตุ6'!$A$1:$R$72</definedName>
    <definedName name="_xlnm.Print_Area" localSheetId="8">'หมาเหตุ7'!$A$1:$Q$45</definedName>
  </definedNames>
  <calcPr fullCalcOnLoad="1"/>
</workbook>
</file>

<file path=xl/sharedStrings.xml><?xml version="1.0" encoding="utf-8"?>
<sst xmlns="http://schemas.openxmlformats.org/spreadsheetml/2006/main" count="1587" uniqueCount="526">
  <si>
    <t>องค์การบริหารส่วนตำบลละหาน อำเภอจัตุรัส จังหวัดชัยภูมิ</t>
  </si>
  <si>
    <t>งบแสดงฐานะทางการเงิน</t>
  </si>
  <si>
    <t>เงินสด</t>
  </si>
  <si>
    <t xml:space="preserve">เงินฝากธนาคาร </t>
  </si>
  <si>
    <t>รวม</t>
  </si>
  <si>
    <t>เงินค่าใช้จ่ายในการจัดเก็บภาษีบำรุงท้องที่ 5%</t>
  </si>
  <si>
    <t>เงินมัดจำประกันสัญญา</t>
  </si>
  <si>
    <t>รายการ</t>
  </si>
  <si>
    <t>จำนวนเงิน</t>
  </si>
  <si>
    <t>ทุนสำรองสำสม 25%</t>
  </si>
  <si>
    <t>การคำนวณบัญชีทุนสำรองเงินสะสม</t>
  </si>
  <si>
    <t>บวก</t>
  </si>
  <si>
    <t>หัก</t>
  </si>
  <si>
    <t>รายรับจริงสูงกว่ารายจ่ายจริง</t>
  </si>
  <si>
    <t>จ่ายขาดเงินสะสม</t>
  </si>
  <si>
    <t>เงินสะสมที่สามารถนำไปใช้ได้</t>
  </si>
  <si>
    <t xml:space="preserve">ลำดับที่ </t>
  </si>
  <si>
    <t>ค่าตอบแทนผู้ปฎิบัติราชการอันเป็นประโยชน์แก่ อปท.</t>
  </si>
  <si>
    <t>องค์การบริหารส่วนตำบลละหาน</t>
  </si>
  <si>
    <t>ปรเภททรัพย์สิน</t>
  </si>
  <si>
    <t>ราคาทรัพย์สิน</t>
  </si>
  <si>
    <t>ชื่อ</t>
  </si>
  <si>
    <t>ก.อสังหาริมทรัพย์</t>
  </si>
  <si>
    <t xml:space="preserve">    อาคาร</t>
  </si>
  <si>
    <t>เงินจ่ายขาด, สะสม,งปม.</t>
  </si>
  <si>
    <t xml:space="preserve">    อาคารป้อมยาม อบต.</t>
  </si>
  <si>
    <t>เงินสำรองรายรับ</t>
  </si>
  <si>
    <t xml:space="preserve">    อาคารป้อมยามตำรวจ ตำบลละหาน</t>
  </si>
  <si>
    <t>เงินจ่ายขาดสะสม</t>
  </si>
  <si>
    <r>
      <t xml:space="preserve">    อาคารศูนย์พัฒนาเด็กเล็ก (</t>
    </r>
    <r>
      <rPr>
        <sz val="10"/>
        <rFont val="TH Niramit AS"/>
        <family val="0"/>
      </rPr>
      <t>ต่อเติมและปรับปรุง)</t>
    </r>
  </si>
  <si>
    <t>เงิน งปม.,จ่ายจาด,สะสม สำรองรายรับ</t>
  </si>
  <si>
    <t xml:space="preserve">   โรงครัวศูนย์พัฒนาเด็กเล็ก</t>
  </si>
  <si>
    <t xml:space="preserve">    โรงเก็บรถ</t>
  </si>
  <si>
    <t xml:space="preserve">    ห้องน้ำ</t>
  </si>
  <si>
    <t>เงินงปม.อุดหนุน,จ่ายขาด,สำรอง</t>
  </si>
  <si>
    <t xml:space="preserve">    รั้ว</t>
  </si>
  <si>
    <t xml:space="preserve">    ศูนย์จำหน่วยผลิตภัณฑ์</t>
  </si>
  <si>
    <t xml:space="preserve">    ประตู/ลูกกรงเหล็กดัด</t>
  </si>
  <si>
    <t>เงินงปม.อุดหนุน,จ่ายขาด,</t>
  </si>
  <si>
    <t xml:space="preserve">    ศาลพระพรม ฐานโดยรอบ  อบต.ละหาน</t>
  </si>
  <si>
    <t>เงินสำรองรายรับ,เงิน งปม.</t>
  </si>
  <si>
    <t xml:space="preserve">    เสาธง  อบต.</t>
  </si>
  <si>
    <t xml:space="preserve">    ป้ายชื่อ อบต.</t>
  </si>
  <si>
    <t xml:space="preserve">    ศาลาที่พักสำหรับประชาชน</t>
  </si>
  <si>
    <t>ข.สังหาริมทรัพย์</t>
  </si>
  <si>
    <t xml:space="preserve">     ครุภัณฑ์สำนักงาน</t>
  </si>
  <si>
    <t>เงินอุดหนุน,จ่ายขาด,สำรอง,งปม</t>
  </si>
  <si>
    <t xml:space="preserve">     ครุภัณฑ์การศึกษา</t>
  </si>
  <si>
    <t xml:space="preserve">     ครุภัณฑ์ยานพาหนะและขนส่ง</t>
  </si>
  <si>
    <t xml:space="preserve">     ครุภัณฑ์การเกษตร</t>
  </si>
  <si>
    <t xml:space="preserve">     ครุภัณฑ์ก่อสร้าง</t>
  </si>
  <si>
    <t xml:space="preserve">     ครุภัณฑ์ไฟฟ้าและวิทยุ</t>
  </si>
  <si>
    <t xml:space="preserve">     ครุภัณฑ์โฆษณาและเผยแพร่</t>
  </si>
  <si>
    <t xml:space="preserve">       ครุภัณฑ์งานบ้านงานครัว</t>
  </si>
  <si>
    <t xml:space="preserve"> -2-</t>
  </si>
  <si>
    <t xml:space="preserve">       ครุภัณฑ์คอมพิวเตอร์</t>
  </si>
  <si>
    <t xml:space="preserve">        ครุภัณฑ์เครื่องดับเพลิง</t>
  </si>
  <si>
    <t>เงินอุดหนุนทั่วไป</t>
  </si>
  <si>
    <t>ประตูจ่ายน้ำ สถานีสูบน้ำด้วยไฟฟ้า</t>
  </si>
  <si>
    <t>ค่าใช้สอย</t>
  </si>
  <si>
    <t>เงินส่วนลดในการจัดเก็บภาษีบำรุงท้องที่ 6%</t>
  </si>
  <si>
    <t>ค่าภาษีหัก ณ ที่จ่าย</t>
  </si>
  <si>
    <t>ค่ากระแสไฟฟ้าสถานีสูบน้ำด้วยไฟฟ้า (ส่วนของเกษตรกร)</t>
  </si>
  <si>
    <t>ลูกหนี้บัญชีโครงการเศรษฐกิจชุมชน อบต.ละหาน บัญชี 2</t>
  </si>
  <si>
    <t>หมายเหตุประกอบงบแสดงฐานะการเงิน</t>
  </si>
  <si>
    <t>สำหรับปี สิ้นสุดวันที่  30  กันยายน 2558</t>
  </si>
  <si>
    <t>ประเภทภาษี</t>
  </si>
  <si>
    <t>ประจำปี</t>
  </si>
  <si>
    <t>จำนวนราย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</si>
  <si>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</si>
  <si>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</si>
  <si>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</si>
  <si>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รวมทั้งสิ้น</t>
  </si>
  <si>
    <t>หลักประกันซอง</t>
  </si>
  <si>
    <t>เงินสวัสดิการค่ารักษาพยาบาลพนักงาน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</si>
  <si>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</si>
  <si>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</si>
  <si>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</si>
  <si>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</si>
  <si>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</si>
  <si>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</si>
  <si>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เงินรายได้</t>
  </si>
  <si>
    <t>บริหารงานทั่วไป</t>
  </si>
  <si>
    <t>บริหารทั่วไป</t>
  </si>
  <si>
    <t>ค่าตอบแทน ใช้สอย และวัสดุ</t>
  </si>
  <si>
    <t>จ้างเหมาบริการยามรักษาการณ์</t>
  </si>
  <si>
    <t>ค่าจ้างเหมาบริการสำรวจความพึงพอใจของผู้รับบริการ</t>
  </si>
  <si>
    <t>งานวางแผนสถิติและวิชาการ</t>
  </si>
  <si>
    <t>ค่าจ้างเหมาบริการขุดกำจัดวัชพืช</t>
  </si>
  <si>
    <t>ค่าจ้างเหมาบริการบำรุงรักษาและซ่อมแซมเครื่องถ่ายฯ</t>
  </si>
  <si>
    <t>บริหารงานคลัง</t>
  </si>
  <si>
    <t>ค่าวัสดุ</t>
  </si>
  <si>
    <t>จัดซื้อวัสดุสำนักงาน</t>
  </si>
  <si>
    <t>บริหรงานคลัง</t>
  </si>
  <si>
    <t>จัดซื้อพรม</t>
  </si>
  <si>
    <t>ครุภัณฑ์ ที่ดินและสิ่งก่อสร้าง</t>
  </si>
  <si>
    <t>ครุภัณฑ์</t>
  </si>
  <si>
    <t>รถโดยสาร ขนาด 12 ที่นั่ง</t>
  </si>
  <si>
    <t>รถพยาบาลฉุกเฉิน (รถกะบะ)</t>
  </si>
  <si>
    <t>ตู้ล๊อคเกอร์สำนักงาน</t>
  </si>
  <si>
    <t>เคหะและชุมชน</t>
  </si>
  <si>
    <t>งานไฟฟ้าถนน</t>
  </si>
  <si>
    <t>ที่ดินและสิ่งก่อสร้าง</t>
  </si>
  <si>
    <t>ก่อสร้างถนนยกระดับคันดินพร้อมลงลูกรัง ม.1</t>
  </si>
  <si>
    <t>ก่อสร้างสางท่อระบายน้ำพร้อมขยายทาง คสล. ม.14</t>
  </si>
  <si>
    <t>ก่อสร้างสางท่อระบายน้ำพร้อมขบ่อพักฯ คสล. ม.5</t>
  </si>
  <si>
    <t>ก่อสร้างถนนยกระดับคันดินพร้อมลงลูกรัง หมู่ที่ 18</t>
  </si>
  <si>
    <t>ก่อสร้างถนนคอนกรีตเสริมเหล็ก หมูที่ 2</t>
  </si>
  <si>
    <t>ก่อสร้างถนนคอนกรีตเสริมเหล็ก หมูที่ 3</t>
  </si>
  <si>
    <t>ก่อสร้างถนนคอนกรีตเสริมเหล็ก หมูที่ 4</t>
  </si>
  <si>
    <t>ก่อสร้างถนนคอนกรีตเสริมเหล็ก หมูที่ 6</t>
  </si>
  <si>
    <t>ก่อสร้างถนนคอนกรีตเสริมเหล็ก หมูที่ 10</t>
  </si>
  <si>
    <t>ก่อสร้างถนนคอนกรีตเสริมเหล็ก หมูที่ 11</t>
  </si>
  <si>
    <t>ก่อสร้างถนนคอนกรีตเสริมเหล็ก หมูที่ 13</t>
  </si>
  <si>
    <t>ก่อสร้างถนนคอนกรีตเสริมเหล็ก หมูที่ 16</t>
  </si>
  <si>
    <t>ก่อสร้างถนนคอนกรีตเสริมเหล็ก หมูที่ 17</t>
  </si>
  <si>
    <t>เงินเดือนและค่าจ้างปรจำ</t>
  </si>
  <si>
    <t>ค่าจ้างประจำ</t>
  </si>
  <si>
    <t>ค่าจ้างลูกจ้างประจำสถานีสูบน้ำ</t>
  </si>
  <si>
    <t>ค่าตอบแทน</t>
  </si>
  <si>
    <t>เงินสวัสดิการลูกจ้างประจำสถานีสูบน้ำ</t>
  </si>
  <si>
    <t>อุดหุนนการกระจายอำนาจ</t>
  </si>
  <si>
    <t>เงินเดือน</t>
  </si>
  <si>
    <t>เงินเดือนข้าราชการครู</t>
  </si>
  <si>
    <t>ค่าจ้างชั่วคราว</t>
  </si>
  <si>
    <t>ค่าจ้างพนักงานจ้าง ผู้ดูแลเด็ก</t>
  </si>
  <si>
    <t>อุดหนุนสนับสนุนนการบริหาร</t>
  </si>
  <si>
    <t>ค่าที่ดินและสิ่งก่อสร้าง</t>
  </si>
  <si>
    <t>วางท่อระบายน้ำภายในหมู่บ้าน ม.1</t>
  </si>
  <si>
    <t>รักษาความสงบฯ</t>
  </si>
  <si>
    <t>งานป้องกันภัยฝ่ายพลเรือนฯ</t>
  </si>
  <si>
    <t xml:space="preserve"> -งานบริหารทั่วไป   จำนวน 130,670 บาท</t>
  </si>
  <si>
    <t xml:space="preserve"> -งานบริหารงานคลัง  จำนวน 125,190 บาท</t>
  </si>
  <si>
    <t xml:space="preserve"> -งานป้องกันภัยฝ่ายพลเรือนและระงับอัคคีภัย  จำนวน  52,020  บาท</t>
  </si>
  <si>
    <t xml:space="preserve"> -งานบริหารทั่วไปเกี่ยวกับการศึกษา  จำนวน 198,500  บาท</t>
  </si>
  <si>
    <t xml:space="preserve"> -งานบริหารทั่วไปเกี่ยวกับสาธารณสุข  จำนวน  38,110  บาท</t>
  </si>
  <si>
    <t xml:space="preserve"> -งานบริหารทั่วไปเกี่ยวกับสังคมสงเคราะห์  จำนวน  37,360  บาท</t>
  </si>
  <si>
    <t xml:space="preserve"> -งานบริหารทั่วไปเกี่ยวกับเคหะและขุมชน  จำนวน  69,830 บาท</t>
  </si>
  <si>
    <t xml:space="preserve"> -งานส่งเสริมการเกษตร  จำนวน  67,740  บาท</t>
  </si>
  <si>
    <t>เงินสะสม  1 ตุลาคม  2557</t>
  </si>
  <si>
    <t>25% ของรายรับจริงสูงกว่ารายจ่ายจริง</t>
  </si>
  <si>
    <t>รายรับจริงสูงกว่ารายจ่ายจริงหลังหักเงินทุนสำรองเงินสะสม</t>
  </si>
  <si>
    <t>รายจ่ายรอจ่ายปี 2557</t>
  </si>
  <si>
    <t>เงินสะสม 30  กันยายน 2558</t>
  </si>
  <si>
    <t>เงินสะสม ณ 30 กันยายน  2558  ประกอบด้วย</t>
  </si>
  <si>
    <t>ค่าเล่าเรียนบุตรข้าราชการครู</t>
  </si>
  <si>
    <t xml:space="preserve">ประเภท </t>
  </si>
  <si>
    <t>จำนวนเงินที่ได้รับ</t>
  </si>
  <si>
    <t>อนุมัติ</t>
  </si>
  <si>
    <t xml:space="preserve">ก่อหนี้ผูกพันธ์ </t>
  </si>
  <si>
    <t>เบิกจ่ายแล้ว</t>
  </si>
  <si>
    <t>คงเหลือ</t>
  </si>
  <si>
    <t>ยังไม่ก่อหนี้ผูกพัน</t>
  </si>
  <si>
    <t>ครุภัณฑ์ที่ดินและสิ่งก่อสร้าง</t>
  </si>
  <si>
    <t>ค่าจัดซื่อรถยนต์ดับเพลิงแบบเอนกประสงค์</t>
  </si>
  <si>
    <t>ค่าก่อสร้างถนนคอนกรีตเสริมเหล็กฯ ม.4,10</t>
  </si>
  <si>
    <t>ค่าก่อสร้างถนนคอนกรีตเสริมเหล็กฯ ม.7</t>
  </si>
  <si>
    <t>ค่าก่อสร้างวางท่อระบายน้ำพร้อมบ่อพักและเสริมไหล่ทาง ม.15,8</t>
  </si>
  <si>
    <t>ค่าก่อสร้างถนนยกระดับคันดินพร้อมลงลูกรัง ม.18</t>
  </si>
  <si>
    <t>ค่าก่อสร้างถนนคอนกรีตเสริมเหล็กฯ ม.13</t>
  </si>
  <si>
    <t>ค่าก่อสร้างถนนคอนกรีตเสริมเหล็กฯ ม.11</t>
  </si>
  <si>
    <t>ค่าปรับปรุงแผงกั้นท่อเหลี่ยมดาดคอนกรีตพร้อมถนน คสล.ม.3</t>
  </si>
  <si>
    <t>ค่าก่อสร้างวางท่อระบายน้ำคอนกรีตเสริมเหล็ก ลำห้วยยาง ม.3</t>
  </si>
  <si>
    <t>ค่าก่อสร้างถนนคอนกรีตเสริมเหล็กฯ ม.2</t>
  </si>
  <si>
    <t>ค่าก่อสร้างถนนคอนกรีตเสริมเหล็กฯ ม.6</t>
  </si>
  <si>
    <t>ค่าก่อสร้างเสริมไหล่ทางพร้อมฝาปิดรางระบายน้ำ ม.1</t>
  </si>
  <si>
    <t>ค่าก่อสร้างถนนคอนกรีตเสริมเหล็กฯ ม.12</t>
  </si>
  <si>
    <t>ค่าก่อสร้างถนนคอนกรีตเสริมเหล็กฯ ม.17</t>
  </si>
  <si>
    <t>ค่าก่อสร้างวางท่อระบายน้ำพร้อมบ่อพักและเสริมไหล่ทาง ม.16</t>
  </si>
  <si>
    <t>ค่าก่อสร้างวางท่อระบายน้ำพร้อมบ่อพักและเสริมไหล่ทาง ม.14</t>
  </si>
  <si>
    <t>ค่าก่อสร้างถนนยกระดับคันดินพร้อมลงลูกรัง ม.11</t>
  </si>
  <si>
    <t>ค่าก่อสร้างถนนคอนกรีตเสริมเหล็กฯ ม.5</t>
  </si>
  <si>
    <t>ค่าก่อสร้างวางท่อระบายน้ำคอนกรีตเสริมเหล็กฯ ม.7</t>
  </si>
  <si>
    <t>ค่าซ่อมแซมปรับปรุง คลองส่งน้ำสถานีสูบน้ำฯ ม.5,14</t>
  </si>
  <si>
    <t>ค่าติดตั้งไฟฟ้าสาธารณะฯ ม.1,3,4,5,6,7,8,9,11,12,13,14,15</t>
  </si>
  <si>
    <t>ค่าก่อสร้างลานตากขยะคอนกรีตเสริมเหล็กพร้อม ถนน คสล.ม.4</t>
  </si>
  <si>
    <t>ค่าครุภัณฑ์</t>
  </si>
  <si>
    <t>-</t>
  </si>
  <si>
    <t>ค่าถมดินยกระดับเพื่อก่อสร้างศูนย์พัฒนาเด็กเล็ก ม.10</t>
  </si>
  <si>
    <t>ค่ากลบบ่อขยะพร้อมเกรดปรับแต่ง ม.1</t>
  </si>
  <si>
    <t>ไม่ดำเนินการ</t>
  </si>
  <si>
    <t>รับปี 2558</t>
  </si>
  <si>
    <t>เงินทุนสำรองเงินสะสม 1 ตุลาคม 2557</t>
  </si>
  <si>
    <t>รายรับจริง</t>
  </si>
  <si>
    <t>รายจ่ายจริง</t>
  </si>
  <si>
    <t>เงินสะสมประจำปี งบประมาณ 2558</t>
  </si>
  <si>
    <t>เงินทุนสำรองเงินสะสม  ณ  1 ตุลาคม 2557</t>
  </si>
  <si>
    <t>เงินทุนสำรองสะสม 25% ณ 30  กันยายน 2558</t>
  </si>
  <si>
    <t>เงินทุนสำรองสะสม</t>
  </si>
  <si>
    <t>ณ วันที่  30  กันยายน 2558</t>
  </si>
  <si>
    <t>ทั้งนี้ในปีงบประมาณ 2558 ได้รับอนุมัติให้จ่ายเงินสะสมที่อยู่ระหว่างดำเนินการจำนวน   6,825,883 บาท</t>
  </si>
  <si>
    <t>ปรับปรุงบัญชีรับระหว่างปีค่าเก็บขยะมูลฝอย</t>
  </si>
  <si>
    <t>ปรับปรุงบัญชีรับระหว่างปีส่งคืนเงินค่าใช้สอย</t>
  </si>
  <si>
    <t>ปรับปรุงบัญชีรับระหว่างปีเงินเหลือจ่ายค่าอาหารกลางวัน</t>
  </si>
  <si>
    <t>ปรับปรุงบัญชีรับระหว่างปีคืนเงินประกันสังคม</t>
  </si>
  <si>
    <t>ปรับปรุงบัญชีรับระหว่างปีค่ากระแสไฟฟ้าสถานีสูบน้ำ</t>
  </si>
  <si>
    <t>ปรับปรุงบัญชีรับระหว่างปีหลักประกันสัญญา</t>
  </si>
  <si>
    <t xml:space="preserve">ทรัพย์สินตามงบทรัพย์สิน </t>
  </si>
  <si>
    <t xml:space="preserve">ทรัพย์สิน  </t>
  </si>
  <si>
    <t>หมายเหตุ</t>
  </si>
  <si>
    <t xml:space="preserve">       สินทรัพย์หมุนเวียน</t>
  </si>
  <si>
    <t xml:space="preserve">เงินสด เงินฝากธนาคาร                             </t>
  </si>
  <si>
    <t>ลูกหนี้เงินยืมเงินสะสม</t>
  </si>
  <si>
    <t xml:space="preserve">ลูกหนี้ค่าภาษี </t>
  </si>
  <si>
    <t>หนี้สิน</t>
  </si>
  <si>
    <t>ทุนทรัพย์สิน</t>
  </si>
  <si>
    <t xml:space="preserve">        หนี้สินหมุนเวียน</t>
  </si>
  <si>
    <t xml:space="preserve">รายจ่ายค้างจ่าย </t>
  </si>
  <si>
    <t xml:space="preserve">รายจ่ายรอจ่าย </t>
  </si>
  <si>
    <t xml:space="preserve">เงินทุนสำรองเงินสะสม </t>
  </si>
  <si>
    <t xml:space="preserve">เงินสะสม </t>
  </si>
  <si>
    <t>เงินสะสม</t>
  </si>
  <si>
    <t>รวมหนี้สินและเงินสะสม</t>
  </si>
  <si>
    <t>รวมทรัพย์สิน</t>
  </si>
  <si>
    <t>บัญชีรายละเอียดเงินมัดจำประกันสัญญา ประจำปีงบประมาณ พ.ศ. 2558</t>
  </si>
  <si>
    <t>ลำดับที่</t>
  </si>
  <si>
    <t>ทำสัญญา</t>
  </si>
  <si>
    <t>ครบกำหนดจ่ายคืน</t>
  </si>
  <si>
    <t>หจก.บี.เค.ซี.ชัยภูมิคอนสตัรคชั่น</t>
  </si>
  <si>
    <t>จ้างเหมาโครงการก่อสร้างถนนน้ำลาดคอนกรีตเสริมเหล็กสายห้วยดินแดง ม.3</t>
  </si>
  <si>
    <t>18 ธ.ค.56</t>
  </si>
  <si>
    <t>จ้างเหมาโครงการก่อสร้างถนนน้ำลาดคอนกรีตเสริมเหล็กสายห้วยยาง-ห้วยมะนาวม.3</t>
  </si>
  <si>
    <t>จ้างเหมาก่อสร้างว่างท่อระบายน้ำพร้อมบ่อพักเสริมไหล่ทางบ้านละหาน</t>
  </si>
  <si>
    <t>25 ก.พ.57</t>
  </si>
  <si>
    <t>จ้างเหมาก่อสร้างว่างท่อระบายน้ำพร้อมบ่อพักเสริมไหล่ทาง ม.15</t>
  </si>
  <si>
    <t>จ้างเหมาก่อสร้างว่างท่อระบายน้ำพร้อมบ่อพักเสริมไหล่ทาง ม.5</t>
  </si>
  <si>
    <t xml:space="preserve"> 25 มี.ค.57</t>
  </si>
  <si>
    <t>จ้างเหมาก่อสร้างว่างท่อระบายน้ำพร้อมบ่อพักเสริมไหล่ทาง ม.14</t>
  </si>
  <si>
    <t>ร้านทองหล่อบริการ</t>
  </si>
  <si>
    <t>จ้างเหมาก่อสร้างวางท่อระบายน้ำ คสล.ม.14</t>
  </si>
  <si>
    <t>27 มี.ค.57</t>
  </si>
  <si>
    <t>จ้างเหมาก่อสร้างวางท่อระบายน้ำ คสล.ม.12</t>
  </si>
  <si>
    <t>จ้างเหมาก่อสร้างแนวกั้นขอบทางที่ทำการ อบต.ละหาน</t>
  </si>
  <si>
    <t>จ้างเหมาก่อสร้างพื้นที่ทางข้ามรางส่งน้ำบ้านโนนจาน ม.5</t>
  </si>
  <si>
    <t>จ้างเหมาก่อสร้างผนังกั้นน้ำ คสล.ม.10</t>
  </si>
  <si>
    <t>จ้างเหมาก่อสร้างถนนคอนกรีตเสริมเหล็กหมู่ที่ 10 (สายภายในหมู่บ้าน)</t>
  </si>
  <si>
    <t>8 เม.ย.57</t>
  </si>
  <si>
    <t>จ้างเหมาก่อสร้างถนนคอนกรีตเสริมเหล็กหมู่ที่ 11(สายในหมู่บ้าน)</t>
  </si>
  <si>
    <t>จ้างเหมาก่อสร้างถนนคอนกรีตเสริมเหล็กหมู่ที่ 18 (สายรอบหนองขน)</t>
  </si>
  <si>
    <t>จ้างเหมาก่อสร้างถนนคอนกรีตเสริมเหล็กหมู่ที่ 7</t>
  </si>
  <si>
    <t>24 เม.ย.57</t>
  </si>
  <si>
    <t>จ้างเหมาก่อสร้างถนนคอนกรีตเสริมเหล็กหมู่ที่ 8</t>
  </si>
  <si>
    <t>จ้างเหมาก่อสร้างถนนคอนกรีตเสริมเหล็กหมู่ที่ 9</t>
  </si>
  <si>
    <t>จ้างเหมาก่อสร้างถนนคอนกรีตเสริมเหล็กหมู่ที่ 3</t>
  </si>
  <si>
    <t>15 พ.ค.57</t>
  </si>
  <si>
    <t>จ้างเหมาก่อสร้างถนนคอนกรีตเสริมเหล็กหมู่ที่ 6</t>
  </si>
  <si>
    <t>จ้างเหมาก่อสร้างถนนคอนกรีตเสริมเหล็กหมู่ที่ 13</t>
  </si>
  <si>
    <t>จ้างเหมาก่อสร้างลานอเนกประสงค์ตลาด อบต.ละหาน ม.1</t>
  </si>
  <si>
    <t>จ้างเหมาก่อสร้างทางเท้าและวางท่อระบายน้ำที่ทำการ อบต.ละหาน ม.1</t>
  </si>
  <si>
    <t>28 พ.ค.57</t>
  </si>
  <si>
    <t>บริษัท เอลวิร่า เฮ้าส์ โคราช</t>
  </si>
  <si>
    <t xml:space="preserve">จัดซื้อจักรเย็บผ้าระบบคอมพิวเตอร์มีลวดลาย </t>
  </si>
  <si>
    <t>2 มิ.ย.57</t>
  </si>
  <si>
    <t>3 มิ.ย.59</t>
  </si>
  <si>
    <t>จ้างเหมาก่อสร้างถนนคอนกรีตเสริมเหล็กภายในหมู่บ้าน หมู่ที่ 2</t>
  </si>
  <si>
    <t>8 ก.ค.57</t>
  </si>
  <si>
    <t>1 ก.ค.59</t>
  </si>
  <si>
    <t>จ้างเหมาก่อสร้างถนนคอนกรีตเสริมเหล็กภายในหมู่บ้าน หมู่ที่ 4</t>
  </si>
  <si>
    <t>จ้างเหมาก่อสร้างถนนคอนกรีตเสริมเหล็กภายในหมู่บ้าน หมู่ที่ 7</t>
  </si>
  <si>
    <t>จ้างเหมาก่อสร้างถนนคอนกรีตเสริมเหล็กภายในหมู่บ้าน หมู่ที่ 9</t>
  </si>
  <si>
    <t>จ้างเหมาก่อสร้างถนนคอนกรีตเสริมเหล็กภายในหมู่บ้าน หมู่ที่ 11</t>
  </si>
  <si>
    <t>จ้างเหมาก่อสร้างวางท่อระบายน้ำเข้าพื้นที่ทางการเกษตร</t>
  </si>
  <si>
    <t>จ้างเหมาก่อสร้างถนนคอนกรีตเสริมเหล็ก ม.10</t>
  </si>
  <si>
    <t>24 ก.ค.57</t>
  </si>
  <si>
    <t>7 ก.ค.59</t>
  </si>
  <si>
    <t>จ้างเหมาก่อสร้างถนนคอนกรีตเสริมเหล็ก ม.13</t>
  </si>
  <si>
    <t>จ้างเหมาก่อสร้างถนนคอนกรีตเสริมเหล็ก ม.17</t>
  </si>
  <si>
    <t>หจก.อลงกรณ์การโยธา</t>
  </si>
  <si>
    <t>จ้างเหมาก่อสร้างวางท่อระบายน้ำพร้อมขุดร่องระบายน้ำเพื่อการเกษตร</t>
  </si>
  <si>
    <t>จ้างเหมาก่อสร้างวางท่อระบายน้ำ ม.17</t>
  </si>
  <si>
    <t>จ้างเหมาซ่อมแซมถนนคอนกรีตภายในหมู่บ้าน ม.1</t>
  </si>
  <si>
    <t>7 ส.ค.57</t>
  </si>
  <si>
    <t>จ้างเหมาก่อสร้างลานเอนกประสงค์ ม.16</t>
  </si>
  <si>
    <t>จ้างเหมาก่อสร้างวางท่อระบายน้ำพร้อมบ่อพัก ม.8</t>
  </si>
  <si>
    <t>จ้างเหมาก่อสร้างลานเอนกประสงค์  sml บ้านละหาน ม.2</t>
  </si>
  <si>
    <t>จ้างเหมาก่อส้รางวางท่อระบายน้ำเข้าพื้นที่ทางการเกษตร ม.5</t>
  </si>
  <si>
    <t>จ้างเหมาก่อสร้างวางท่อระบายน้ำเพื่อการเกษตร ม.12</t>
  </si>
  <si>
    <t>จ้างเหมาซ่อมแซมปรับปรุงสถานีสูบน้ำพลังงานไฟฟ้า ม.5,14</t>
  </si>
  <si>
    <t>ห้างหุ้นส่วนจำกัด เอื้อไพโรจน์สถาพร</t>
  </si>
  <si>
    <t>โครงการก่อสร้างท่อเหลี่ยมคอนกรีตเสริมเหล็กลำห้วยยาง ม.3</t>
  </si>
  <si>
    <t>หจก.บุ่งคล้าก่อสร้าง</t>
  </si>
  <si>
    <t>โครงการก่อสร้างเสริมผิวแอสฟัสต์คอนกรีต ม.9</t>
  </si>
  <si>
    <t>29 ส.ค.57</t>
  </si>
  <si>
    <t>ช.ดุสิต ชัยภูมิก่อสร้าง</t>
  </si>
  <si>
    <t>จ้างเหมาก่อสสร้างวางท่อระบายพร้อมบ่อพักและก่อสร้างถนนคสล.ม.2</t>
  </si>
  <si>
    <t>17 ก.ย.57</t>
  </si>
  <si>
    <t>นายวีระ  บรรเทากุล</t>
  </si>
  <si>
    <t>ค่าเช่าตลาดสด  อบต.ละหาน</t>
  </si>
  <si>
    <t>1 ต.ค.57</t>
  </si>
  <si>
    <t xml:space="preserve">ค่าเช่าห้องน้ำตลาดสด </t>
  </si>
  <si>
    <t>ก่อสร้างเสริมผิวเอสฟัสต์คอนกรีต ม.9</t>
  </si>
  <si>
    <t>7 ม.ค.58</t>
  </si>
  <si>
    <t>ก่อสร้างถนนคอนกรีตเสริมเหล็ก ม.1</t>
  </si>
  <si>
    <t>20 ม.ค.58</t>
  </si>
  <si>
    <t>ร้านแก้วใจ</t>
  </si>
  <si>
    <t>ต่อเติมอาคารสำนักงาน อบต.ละหาน</t>
  </si>
  <si>
    <t>22 เม.ย.58</t>
  </si>
  <si>
    <t>หจก.บี.ที.พี.พัฒนกิจ</t>
  </si>
  <si>
    <t>ก่อสร้างถนน คสล.ม.6</t>
  </si>
  <si>
    <t>25 พ.ค.58</t>
  </si>
  <si>
    <t>วางท่อระบายน้ำคอนกรีตเสริมเหล็ก ม.3</t>
  </si>
  <si>
    <t>27 พ.ค.58</t>
  </si>
  <si>
    <t>ร้านอู่ตี๋การช่าง</t>
  </si>
  <si>
    <t>จ้างเหมาซ่อมบำรุงรักษาและเปลี่ยนอะไหล่รถดับเพลิง ทะเบียน845</t>
  </si>
  <si>
    <t>11 มิ.ย.58</t>
  </si>
  <si>
    <t>จ้างเหมาโครงการก่อสร้างถนนยกระดับคันดินพร้อมลงลูกรัง ม.11</t>
  </si>
  <si>
    <t>12 มิ.ย.58</t>
  </si>
  <si>
    <t>ร้านสไมค์คอม</t>
  </si>
  <si>
    <t>จัดซื้อคอมพิวเตอร์ยี่ห้อ Lemel (บริหาร)</t>
  </si>
  <si>
    <t>จัดซื้อคอมพิวเตอร์ยี่ห้อ Lemel (การศึกษา)</t>
  </si>
  <si>
    <t>ร้าน เอส.เอส.พานิชย์</t>
  </si>
  <si>
    <t>ก่อสร้างเสริมไหล่ทางพร้อมฝาปิดรางระบายน้ำ ม.1</t>
  </si>
  <si>
    <t>17 มิ.ย.58</t>
  </si>
  <si>
    <t>หจก.พัฒนานิคมธุรกิจ</t>
  </si>
  <si>
    <t>จ้างเหมาก่อสร้างฝายน้ำลาดหนองข่าลิ้น ม.1</t>
  </si>
  <si>
    <t>5 ก.ค.58</t>
  </si>
  <si>
    <t>ก่อสร้างวางท่อระบายน้ำพร้อมขยายทางคอนกรีตเสริมเหล็ก ม.14</t>
  </si>
  <si>
    <t>8 ก.ค.58</t>
  </si>
  <si>
    <t>ก่อสร้างวางท่อระบายน้ำพร้อมบ่อพักและเสริมไหล่ทางคอนกีต ม.12</t>
  </si>
  <si>
    <t>ก่อสร้างวางท่อระบายน้ำพร้อมบ่อพักและเสริมไหล่ทางคอนกีต ม.15</t>
  </si>
  <si>
    <t>ก่อสร้างวางท่อระบายน้ำพร้อมบ่อพักและเสริมไหล่ทางคอนกีต ม.5</t>
  </si>
  <si>
    <t>ก่อสร้างวางท่อระบายน้ำพร้อมบ่อพักและเสริมไหล่ทางคอนกีต ม.8</t>
  </si>
  <si>
    <t>ก่อสร่างวางท่อระบายน้ำคอนกรีตเสริมเหล็ก ม.7</t>
  </si>
  <si>
    <t>7 ส.ค.58</t>
  </si>
  <si>
    <t>ก่อสร้างถนนยกระดับคันดินพร้อมลงลูกรัง ม.11</t>
  </si>
  <si>
    <t>ร้านป.การไฟฟ้า</t>
  </si>
  <si>
    <t>จัดซื้อวัสดุอุปกรณ์ไฟฟ้าพร้อมติดตั้ง ม.1,3-9,11-15</t>
  </si>
  <si>
    <t>11 ก.ย.58</t>
  </si>
  <si>
    <t>ก่อสร้างถนนคอนกรีตเสริมเหล็ก ม.17</t>
  </si>
  <si>
    <t>21 ก.ย.58</t>
  </si>
  <si>
    <t>บ. บางกอกเรดิโอ ทีเอ คอมมิวนิเคชั่น</t>
  </si>
  <si>
    <t>จัดซื้อรถพยาบาลฉุกเฉิน</t>
  </si>
  <si>
    <t>23 ก.ย.58</t>
  </si>
  <si>
    <t>ก่อสร้างปรับปรุงแผงกั้นท่อเหลี่ยมดาดคอนกรีตพร้อมก่อสร้างถนนคสล.ม3</t>
  </si>
  <si>
    <t>24 ก.ย.58</t>
  </si>
  <si>
    <t>รวมเป็นเงิน</t>
  </si>
  <si>
    <t>นับถัดจากวันตรวจ</t>
  </si>
  <si>
    <t>ประเภททรัพย์สิน</t>
  </si>
  <si>
    <t xml:space="preserve">    ตลาดสด อบต.ละหาน</t>
  </si>
  <si>
    <t>ข้อมูลทั่วไป</t>
  </si>
  <si>
    <t xml:space="preserve"> -ข้อมูลทั่วไปขององค์กรบริหารส่วนตำบลละหาน</t>
  </si>
  <si>
    <t>หมายเหตุ 2 งบทรัพย์สิน</t>
  </si>
  <si>
    <t>หมายเหตุ 3   เงินสดและเงินฝากธนาคาร</t>
  </si>
  <si>
    <t>หมายเหตุ 4 ลูกหนี้ค่าภาษี</t>
  </si>
  <si>
    <t>หมายเหตุ 5 เงินรับฝาก</t>
  </si>
  <si>
    <t>หมายเหตุ 6 รายจ่ายค้างจ่าย</t>
  </si>
  <si>
    <t>เลขที่ผู้เบิก</t>
  </si>
  <si>
    <t>343/2558</t>
  </si>
  <si>
    <t>ค่าตอบแทนผู้ปฏิบัติราชการอันเป็นประโยชน์แก่ อปท.</t>
  </si>
  <si>
    <t xml:space="preserve">ค่าตอบแทน </t>
  </si>
  <si>
    <t>88/2558</t>
  </si>
  <si>
    <t>หมายเหตุ 8 รายจ่ายรอจ่าย</t>
  </si>
  <si>
    <t>หมายเหตุ   7   ฎีกาค้างจ่าย</t>
  </si>
  <si>
    <t>หมายเหตุ 9  เงินทุนสะสม 25%</t>
  </si>
  <si>
    <t>รายละเอียดแนบท้ายหมายเหตุ 10   เงินสะสม</t>
  </si>
  <si>
    <t>หมายเหตุ 10  เงินสะสม</t>
  </si>
  <si>
    <t>เงินรับฝาก</t>
  </si>
  <si>
    <t>ฎีกาค้างจ่าย</t>
  </si>
  <si>
    <t>หมายเหตุ 1  สรุปนโยบายการบัญชีที่สำคัญ</t>
  </si>
  <si>
    <t xml:space="preserve"> </t>
  </si>
  <si>
    <t>1.1  หลักเกณฑ์ในการจัดทำงบแสดงฐานะการเงิน</t>
  </si>
  <si>
    <t>การบันทึกบัญชีเพื่อจัดทำงบแสดงฐานะการเงินเป็นไปตามเกณฑ์เงินสดและเกณฑ์คงค้าง</t>
  </si>
  <si>
    <t>ตามประกาศกระทรวงมหาดไทย เรื่อง หลักเกณฑ์และวิธีปฏิบัติการบันทึกบัญชี การจัดทำทะเบียน และ</t>
  </si>
  <si>
    <t>รายงานการเงินขององคฺกรปกครองท้องถิ่น เมื่อวันที่ 20  มีนาคม พ.ศ.2558 และหนังสือสั่งการที่เกี่ยวข้อง</t>
  </si>
  <si>
    <t>แหล่งที่มาของทรัพย์สินทั้งหมด</t>
  </si>
  <si>
    <t xml:space="preserve">            ทรัพย์สินที่แสดงตามงบทรัพย์สินเป็นกรรมสิทธิ์ขององค์การบริหารส่วนตำบลละหาน และ</t>
  </si>
  <si>
    <t>หมายเหตุประกอบงบแสดงฐานะการเงินเป็นส่วนหนึ่งของงบการเงินนี้</t>
  </si>
  <si>
    <r>
      <t xml:space="preserve">เงินอุดหนุนโครงการเศรษฐกิจชุมชน </t>
    </r>
    <r>
      <rPr>
        <sz val="10"/>
        <rFont val="TH Niramit AS"/>
        <family val="0"/>
      </rPr>
      <t>(หมู่บ้านละ 100,000 และหมู่บ้าน 10,000 บาท)</t>
    </r>
  </si>
  <si>
    <t>องค์การบริหารส่วนตำบลละหานใช้ประโยชน์โดยตรง รวมทั้งทรัพย์สินที่ให้ยืมหรือเช่า  ยกเว้นทรัพย์สิน</t>
  </si>
  <si>
    <t>ที่จัดไว้เพื่อเป็นการให้บริการ สาธารณะ เช่น ถนน สะพาน ลานกีฬา เป็นต้น</t>
  </si>
  <si>
    <t>อุดหนุนกำหนดวัตถุประสงค์</t>
  </si>
  <si>
    <t>การเกษตร</t>
  </si>
  <si>
    <t>การศึกษา</t>
  </si>
  <si>
    <t>บริหารทั่วไปเกี่ยวกับการศึกษา</t>
  </si>
  <si>
    <t>งานส่งเสริมการเกษตร</t>
  </si>
  <si>
    <t>รายงานรายจ่ายในการดำเนินงานที่จ่ายจากเงินรายรับตามแผนงาน งบกลาง</t>
  </si>
  <si>
    <t>ตั้งแต่วันที่ 1 ตุลาคม 2557 ถึง วันที่ 30  กันยายน 2558</t>
  </si>
  <si>
    <t>งบกลาง</t>
  </si>
  <si>
    <t>ประมาณการ</t>
  </si>
  <si>
    <t>งบประมาณ</t>
  </si>
  <si>
    <t>รายงานรายจ่ายในการดำเนินงานที่จ่ายจากเงินรายรับตามแผนงาน บริหารทั่วไป</t>
  </si>
  <si>
    <t>งบบุคลากร</t>
  </si>
  <si>
    <t>เงินเดือน (ฝ่ายการเมือง)</t>
  </si>
  <si>
    <t>เงินเดือน (ฝ่ายประจำ)</t>
  </si>
  <si>
    <t>งบดำเนินการ</t>
  </si>
  <si>
    <t>ค่าสาธารณุปโภค</t>
  </si>
  <si>
    <t>งบลงทุน</t>
  </si>
  <si>
    <t>งบรายจ่ายอื่น</t>
  </si>
  <si>
    <t>งบเงินอุดหนุน</t>
  </si>
  <si>
    <t>รายจ่ายอื่น</t>
  </si>
  <si>
    <t>เงินอุดหนุน</t>
  </si>
  <si>
    <t>งานบริหารทั่วไป</t>
  </si>
  <si>
    <t>งานวางแผนสถิติและ</t>
  </si>
  <si>
    <t>วิชาการ</t>
  </si>
  <si>
    <t>งานบริหารงานคลัง</t>
  </si>
  <si>
    <t>รายงานรายจ่ายในการดำเนินงานที่จ่ายจากเงินรายรับตามแผนงาน การรักษาความสงบภายใน</t>
  </si>
  <si>
    <t>งานบริการทั่วไป</t>
  </si>
  <si>
    <t>เกี่ยวกับการรักษา</t>
  </si>
  <si>
    <t>ความสงบภายใน</t>
  </si>
  <si>
    <t>งานเทศกิจ</t>
  </si>
  <si>
    <t>งานป้องกัน</t>
  </si>
  <si>
    <t>ฝ่ายพลเรือน</t>
  </si>
  <si>
    <t>และระงับอัคคีภัย</t>
  </si>
  <si>
    <t>รายงานรายจ่ายในการดำเนินงานที่จ่ายจากเงินรายรับตามแผนงาน การศึกษา</t>
  </si>
  <si>
    <t>เกี่ยวกับการศึกษา</t>
  </si>
  <si>
    <t>งานระดับก่อน</t>
  </si>
  <si>
    <t>วัยเรียนและ</t>
  </si>
  <si>
    <t>ประถมศึกษา</t>
  </si>
  <si>
    <t>งานระดับ</t>
  </si>
  <si>
    <t>มัธยมศึกษา</t>
  </si>
  <si>
    <t>งานศึกษาไม่</t>
  </si>
  <si>
    <t>กำหนดระดับ</t>
  </si>
  <si>
    <t>รายงานรายจ่ายในการดำเนินงานที่จ่ายจากเงินรายรับตามแผนงาน สาธารณสุข</t>
  </si>
  <si>
    <t>เกี่ยวกับ</t>
  </si>
  <si>
    <t>สาธารณสุข</t>
  </si>
  <si>
    <t>งานโรงพยาบาล</t>
  </si>
  <si>
    <t>งานบริการ</t>
  </si>
  <si>
    <t>สาธารณสุขและ</t>
  </si>
  <si>
    <t>งานสาธารณสุขอื่น</t>
  </si>
  <si>
    <t>งานศูนย์บริการ</t>
  </si>
  <si>
    <t>รายงานรายจ่ายในการดำเนินงานที่จ่ายจากเงินรายรับตามแผนงาน สังคมสงเคราะห์</t>
  </si>
  <si>
    <t>สังคมสงเคราะห์</t>
  </si>
  <si>
    <t>งานสวัสดิการสังคม</t>
  </si>
  <si>
    <t>และสังคมสงเคราะหื</t>
  </si>
  <si>
    <t>"</t>
  </si>
  <si>
    <t>รายงานรายจ่ายในการดำเนินงานที่จ่ายจากเงินรายรับตามแผนงาน เคหะและชุมชน</t>
  </si>
  <si>
    <t>สวนสาธารณะ</t>
  </si>
  <si>
    <t>งานกำจัดขยะ</t>
  </si>
  <si>
    <t>มูลฝอยและ</t>
  </si>
  <si>
    <t>สิ่งปฏิกูล</t>
  </si>
  <si>
    <t>งานำบำบัด</t>
  </si>
  <si>
    <t>น้ำเสีย</t>
  </si>
  <si>
    <t>รายงานรายจ่ายในการดำเนินงานที่จ่ายจากเงินรายรับตามแผนงาน สร้างความเข้มแข็งของชุมชน</t>
  </si>
  <si>
    <t>เกี่ยวกับการสร้างความ</t>
  </si>
  <si>
    <t>เข้มแข็งของชุมชน</t>
  </si>
  <si>
    <t>งานส่งเสริมและ</t>
  </si>
  <si>
    <t>สนับสนุนความ</t>
  </si>
  <si>
    <t>เข้มแข็งชุมชน</t>
  </si>
  <si>
    <t>รายงานรายจ่ายในการดำเนินงานที่จ่ายจากเงินรายรับตามแผนงาน การศาสนาวัฒนธรรมและนันทนาการ</t>
  </si>
  <si>
    <t>เกี่ยวกับศาสนาวัฒธรรม</t>
  </si>
  <si>
    <t>และนันทนาการ</t>
  </si>
  <si>
    <t>งานกีฬา</t>
  </si>
  <si>
    <t>และ</t>
  </si>
  <si>
    <t>นันทนาการ</t>
  </si>
  <si>
    <t>งานศาสนา</t>
  </si>
  <si>
    <t>วัฒนธรรมท้องถิ่น</t>
  </si>
  <si>
    <t>งานวิชาการวางแผน</t>
  </si>
  <si>
    <t>และส่งเสริมการ</t>
  </si>
  <si>
    <t>ท่องเที่ยว</t>
  </si>
  <si>
    <t>รายงานรายจ่ายในการดำเนินงานที่จ่ายจากเงินรายรับตามแผนงาน สการเกษตร</t>
  </si>
  <si>
    <t>งานอนุรักษ์</t>
  </si>
  <si>
    <t>แหล่งน้ำ</t>
  </si>
  <si>
    <t>และป่าไม้</t>
  </si>
  <si>
    <t>รายงานรายจ่ายในการดำเนินงานที่จ่ายจากเงินรายรับตามแผนงาน การพาณิชย์</t>
  </si>
  <si>
    <t>กิจการการประปา</t>
  </si>
  <si>
    <t>งานตลาดสด</t>
  </si>
  <si>
    <t>งานโรงฆ่าสัตว์</t>
  </si>
  <si>
    <t>รายงานรายจ่ายในการดำเนินงานที่จ่ายจากเงินรายรับตามแผนงานรวม</t>
  </si>
  <si>
    <t>การรักษาความ</t>
  </si>
  <si>
    <t>สงบภายใน</t>
  </si>
  <si>
    <t>ของชุมชน</t>
  </si>
  <si>
    <t>การศาสนา</t>
  </si>
  <si>
    <t>วัฒนธรรมและ</t>
  </si>
  <si>
    <t>การเกษคร</t>
  </si>
  <si>
    <t>การพาณิชย์</t>
  </si>
  <si>
    <t>สร้างความ</t>
  </si>
  <si>
    <t>เข้มแข็ง</t>
  </si>
  <si>
    <t>รายงานรายจ่ายในการดำเนินงานที่จ่ายจากเงินสะสม</t>
  </si>
  <si>
    <t>ก่อสร้างวางท่อระบายน้ำพร้อมบ่อพัก ม.12</t>
  </si>
  <si>
    <t>ก่อสร้างถนนคอนกรีตเสริมเหล็ก ม.2</t>
  </si>
  <si>
    <t>ก่อสร้างถนนแอสฟัลต์ติคคอนกรีต ม.11</t>
  </si>
  <si>
    <t>ก่อสร้างวางท่อระบายน้ำพร้อมบ่อพัก ม.8</t>
  </si>
  <si>
    <t>เงินเดือนและค่าจ้างประจำ</t>
  </si>
  <si>
    <t>ก่อสร้างถนนคอนกรีตเสริมเหล็ก ม.9</t>
  </si>
  <si>
    <t>ค่าครองชีพพนักงานจ้าง</t>
  </si>
  <si>
    <t xml:space="preserve"> -3-</t>
  </si>
  <si>
    <t>งบแสดงผลการดำเนินงานจ่ายจากเงินรายรับ</t>
  </si>
  <si>
    <t>รายจ่าย</t>
  </si>
  <si>
    <t>ค่าครุภัณฑ์ (หมายเหตุ1)</t>
  </si>
  <si>
    <t>ค่าที่ดินและสิ่งก่อสร้าง (หมายเหตุ2)</t>
  </si>
  <si>
    <t>รวมรายจ่าย</t>
  </si>
  <si>
    <t>รายรับ</t>
  </si>
  <si>
    <t>หมวดภาษีอากร</t>
  </si>
  <si>
    <t>หมวดค่าธรรมเนียมค่าปรับและใบอนุญาต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</si>
  <si>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</si>
  <si>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</si>
  <si>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</si>
  <si>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หมวดภาษีจัดสรร</t>
  </si>
  <si>
    <t>หมวดเงินอุดหนุนทั่วไป</t>
  </si>
  <si>
    <t>หมวดเงินอุดหนุนระบุวัตถุประสงค์/เฉพาะกิจ</t>
  </si>
  <si>
    <t>รวมรายรับ</t>
  </si>
  <si>
    <t>รายรับสูงกว่าหรือ(ต่ำกว่า)รายจ่าย</t>
  </si>
  <si>
    <t>สร้างความเข้มแข็ง</t>
  </si>
  <si>
    <t>การศาสนาวัฒนธรรม</t>
  </si>
  <si>
    <t>งบแสดงผลการดำเนินงานจ่ายจากเงินรายรับและเงินสะสม</t>
  </si>
  <si>
    <t>เลขที่ 012-2-62645-1</t>
  </si>
  <si>
    <t xml:space="preserve">ธกส. จัตุรัส - ออทรัพย์ </t>
  </si>
  <si>
    <t>กรุงไทย ระเหว - ออมทรัพย์</t>
  </si>
  <si>
    <t>เลขที่ 335-0-10723-0</t>
  </si>
  <si>
    <t xml:space="preserve">กรุงไทย ชัยภูมิ - กระแสรายวัน     </t>
  </si>
  <si>
    <t>เลขที่ 980-9-70558-1</t>
  </si>
  <si>
    <t xml:space="preserve">กรุงไทย จัตุรัส - ออมทรัพย์          </t>
  </si>
  <si>
    <t>เลขที่ 307-6-06185-2</t>
  </si>
  <si>
    <t>เลขที่ 020-0-58473-76-8</t>
  </si>
  <si>
    <t xml:space="preserve">ธกส. จัตุรัส - ออทรัพย์                 </t>
  </si>
  <si>
    <t>เลขที่ 112-8-05772-7</t>
  </si>
  <si>
    <t xml:space="preserve">ออมสิน จัตุรัส - ออมทรัพย์          </t>
  </si>
  <si>
    <t xml:space="preserve">แนบท้ายหมายเหตุ 5 เงินรับฝาก                                         </t>
  </si>
  <si>
    <t>เขตการปกครอง ประชากร</t>
  </si>
  <si>
    <t>จนถึงบ้านโนนไฮ หมู่ที่ 13 ระยะทางประมาณ 14 กิโลเมตร</t>
  </si>
  <si>
    <t xml:space="preserve">โดยมีถนนสายชัยภูมิ-สีคิ้ว ( ทางหลวงแผ่นดินหมายเลข 201 ) ตัดผ่านตลอด เริ่มจากบ้านโคกแพงพวย หมู่ที่ 15 </t>
  </si>
  <si>
    <t xml:space="preserve">    ที่ตั้ง องค์การบริหารส่วนตำบลละหาน ตั้งอยู่ทางทิศเหนือของอำเภอจัตุรัส ลักษณะพื้นที่เป็นรูปยาวแนวเหนือใต้ </t>
  </si>
  <si>
    <t xml:space="preserve">             ทิศเหนือ ติดกับ ตำบลบ้านค่าย อำเภอเมือง จังหวัดชัยภูมิ</t>
  </si>
  <si>
    <t xml:space="preserve">             ทิศใต้ ติดกับ ตำบลหนองบัวใหญ่ อำเภอจัตุรัส จังหวัดชัยภูมิ</t>
  </si>
  <si>
    <t xml:space="preserve">             ทิศตะวันออก ติดกับ อำเภอเนินสง่า จังหวัดชัยภูมิ</t>
  </si>
  <si>
    <t xml:space="preserve">             ทิศตะวันตก ติดกับ ตำบลหนองบัวบาน และตำบลบ้านกอก อำเภอจัตุรัส จังหวัดชัยภูมิ</t>
  </si>
  <si>
    <t xml:space="preserve">     เนื้อที่ องค์การบริหารส่วนตำบลมีเนื้อที่ทั้งหมด 102 ตารางกิโลเมตรหรือ 63,750 ไร่</t>
  </si>
  <si>
    <t>ตารางที่ 1 แสดงรายชื่อหมู่บ้านในเขตตำบลละหาน จำนวนครัวเรือน และข้อมูลประชากร</t>
  </si>
  <si>
    <t xml:space="preserve">              องค์การบริหารส่วนตำบลละหาน มีจำนวนหมู่บ้านในเขตการปกครองทั้งสิ้น 18 หมู่บ้าน (ดังตารางที่ 1)</t>
  </si>
  <si>
    <t>หมายเหตุ 1  สรุปนโยบาบการบัญชีที่สำคัญ</t>
  </si>
  <si>
    <t>การบันทึกบัญชีเพื่อจัดทำงบแสดงฐานะการเงินเป็นไปตามเกณฑ์เงินสดและเกณฑ์คงค้างตามประกาศ</t>
  </si>
  <si>
    <t>กระทรวงมหาดไทย เรื่อง หลักเกณฑ์และวิธีปฏิบัติการบันทึกบัญชี การจัดทำทะเบียน และรายงานการเงินขององค์กรปกครอง</t>
  </si>
  <si>
    <t>ท้องถิ่น เมื่อวันที่  20  มีนาคม  พ.ศ.2558 และหนังสือสั่งการที่เกี่ยวข้อง</t>
  </si>
  <si>
    <t>จำนวน 6,223 คน เป็นประชากรหญิงจำนวน 6,419 คน ความหนาแน่นของประชากรเฉลี่ย 126 คนต่อตารางกิโลเมตร</t>
  </si>
  <si>
    <t>และจะเบิกจ่ายในปีงบประมาณต่อไป ตามรายละเอียดแนบท้ายหมายเหตุ 10</t>
  </si>
  <si>
    <t>จำนวน ครัวเรือนทั้งหมด 3,990 ครัวเรือน จำนวนประชากรทั้งหมด 12,714  คน โดยเป็นประชากรชาย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</si>
</sst>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82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u val="single"/>
      <sz val="14"/>
      <name val="Angsana New"/>
      <family val="1"/>
    </font>
    <font>
      <sz val="14"/>
      <name val="Arial"/>
      <family val="2"/>
    </font>
    <font>
      <sz val="14"/>
      <name val="AngsanaUPC"/>
      <family val="1"/>
    </font>
    <font>
      <sz val="14"/>
      <name val="TH Niramit AS"/>
      <family val="0"/>
    </font>
    <font>
      <b/>
      <sz val="14"/>
      <name val="TH Niramit AS"/>
      <family val="0"/>
    </font>
    <font>
      <b/>
      <u val="single"/>
      <sz val="14"/>
      <name val="TH Niramit AS"/>
      <family val="0"/>
    </font>
    <font>
      <sz val="14"/>
      <name val="Cordia New"/>
      <family val="2"/>
    </font>
    <font>
      <sz val="12"/>
      <name val="TH Niramit AS"/>
      <family val="0"/>
    </font>
    <font>
      <sz val="10"/>
      <name val="TH Niramit AS"/>
      <family val="0"/>
    </font>
    <font>
      <b/>
      <sz val="20"/>
      <name val="TH Niramit AS"/>
      <family val="0"/>
    </font>
    <font>
      <sz val="16"/>
      <name val="TH Niramit AS"/>
      <family val="0"/>
    </font>
    <font>
      <sz val="16"/>
      <name val="TH SarabunPSK"/>
      <family val="2"/>
    </font>
    <font>
      <b/>
      <sz val="16"/>
      <name val="TH Niramit AS"/>
      <family val="0"/>
    </font>
    <font>
      <sz val="9"/>
      <name val="TH Niramit AS"/>
      <family val="0"/>
    </font>
    <font>
      <sz val="16"/>
      <name val="Arial"/>
      <family val="2"/>
    </font>
    <font>
      <b/>
      <sz val="16"/>
      <color indexed="10"/>
      <name val="TH Niramit AS"/>
      <family val="0"/>
    </font>
    <font>
      <sz val="10"/>
      <name val="Angsana New"/>
      <family val="1"/>
    </font>
    <font>
      <b/>
      <sz val="14"/>
      <color indexed="10"/>
      <name val="TH Niramit AS"/>
      <family val="0"/>
    </font>
    <font>
      <sz val="9"/>
      <name val="AngsanaUPC"/>
      <family val="1"/>
    </font>
    <font>
      <b/>
      <sz val="10"/>
      <color indexed="10"/>
      <name val="Arial"/>
      <family val="2"/>
    </font>
    <font>
      <sz val="14"/>
      <name val="TH SarabunPSK"/>
      <family val="2"/>
    </font>
    <font>
      <sz val="13"/>
      <name val="TH Niramit AS"/>
      <family val="0"/>
    </font>
    <font>
      <b/>
      <sz val="14"/>
      <name val="Arial"/>
      <family val="2"/>
    </font>
    <font>
      <b/>
      <sz val="10"/>
      <name val="Arial"/>
      <family val="2"/>
    </font>
    <font>
      <sz val="16"/>
      <color indexed="10"/>
      <name val="TH Niramit AS"/>
      <family val="0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5"/>
      <name val="TH Niramit AS"/>
      <family val="0"/>
    </font>
    <font>
      <sz val="15"/>
      <name val="Arial"/>
      <family val="2"/>
    </font>
    <font>
      <b/>
      <sz val="13"/>
      <name val="TH SarabunPSK"/>
      <family val="2"/>
    </font>
    <font>
      <b/>
      <u val="single"/>
      <sz val="16"/>
      <name val="TH SarabunPSK"/>
      <family val="2"/>
    </font>
    <font>
      <sz val="13.5"/>
      <name val="TH SarabunPSK"/>
      <family val="2"/>
    </font>
    <font>
      <b/>
      <sz val="13.5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F0000"/>
      <name val="Arial"/>
      <family val="2"/>
    </font>
    <font>
      <b/>
      <sz val="16"/>
      <color rgb="FFFF0000"/>
      <name val="TH Niramit AS"/>
      <family val="0"/>
    </font>
    <font>
      <sz val="16"/>
      <color rgb="FFFF0000"/>
      <name val="TH Niramit AS"/>
      <family val="0"/>
    </font>
    <font>
      <b/>
      <sz val="14"/>
      <color rgb="FFFF0000"/>
      <name val="TH Niramit A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2" applyNumberFormat="0" applyAlignment="0" applyProtection="0"/>
    <xf numFmtId="0" fontId="68" fillId="0" borderId="3" applyNumberFormat="0" applyFill="0" applyAlignment="0" applyProtection="0"/>
    <xf numFmtId="0" fontId="69" fillId="22" borderId="0" applyNumberFormat="0" applyBorder="0" applyAlignment="0" applyProtection="0"/>
    <xf numFmtId="0" fontId="11" fillId="0" borderId="0">
      <alignment/>
      <protection/>
    </xf>
    <xf numFmtId="0" fontId="70" fillId="23" borderId="1" applyNumberFormat="0" applyAlignment="0" applyProtection="0"/>
    <xf numFmtId="0" fontId="71" fillId="24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74" fillId="20" borderId="5" applyNumberFormat="0" applyAlignment="0" applyProtection="0"/>
    <xf numFmtId="0" fontId="0" fillId="32" borderId="6" applyNumberFormat="0" applyFont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4" fillId="0" borderId="0" xfId="0" applyFont="1" applyAlignment="1">
      <alignment/>
    </xf>
    <xf numFmtId="43" fontId="4" fillId="0" borderId="0" xfId="36" applyFont="1" applyAlignment="1">
      <alignment/>
    </xf>
    <xf numFmtId="43" fontId="4" fillId="0" borderId="0" xfId="36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43" fontId="8" fillId="0" borderId="0" xfId="36" applyFont="1" applyAlignment="1">
      <alignment/>
    </xf>
    <xf numFmtId="0" fontId="9" fillId="0" borderId="0" xfId="0" applyFont="1" applyAlignment="1">
      <alignment horizontal="center"/>
    </xf>
    <xf numFmtId="43" fontId="8" fillId="0" borderId="10" xfId="36" applyFont="1" applyBorder="1" applyAlignment="1">
      <alignment/>
    </xf>
    <xf numFmtId="43" fontId="8" fillId="0" borderId="0" xfId="36" applyFont="1" applyBorder="1" applyAlignment="1">
      <alignment/>
    </xf>
    <xf numFmtId="0" fontId="9" fillId="0" borderId="0" xfId="0" applyFont="1" applyAlignment="1">
      <alignment horizontal="left" indent="4"/>
    </xf>
    <xf numFmtId="43" fontId="8" fillId="0" borderId="0" xfId="0" applyNumberFormat="1" applyFont="1" applyBorder="1" applyAlignment="1">
      <alignment/>
    </xf>
    <xf numFmtId="43" fontId="7" fillId="0" borderId="0" xfId="36" applyFont="1" applyAlignment="1">
      <alignment/>
    </xf>
    <xf numFmtId="43" fontId="6" fillId="0" borderId="0" xfId="36" applyFont="1" applyAlignment="1">
      <alignment/>
    </xf>
    <xf numFmtId="0" fontId="8" fillId="0" borderId="11" xfId="45" applyFont="1" applyBorder="1">
      <alignment/>
      <protection/>
    </xf>
    <xf numFmtId="0" fontId="8" fillId="0" borderId="12" xfId="45" applyFont="1" applyBorder="1">
      <alignment/>
      <protection/>
    </xf>
    <xf numFmtId="0" fontId="8" fillId="0" borderId="0" xfId="45" applyFont="1" applyAlignment="1">
      <alignment/>
      <protection/>
    </xf>
    <xf numFmtId="0" fontId="8" fillId="0" borderId="0" xfId="45" applyFont="1" applyAlignment="1">
      <alignment horizontal="center"/>
      <protection/>
    </xf>
    <xf numFmtId="0" fontId="8" fillId="0" borderId="0" xfId="45" applyFont="1">
      <alignment/>
      <protection/>
    </xf>
    <xf numFmtId="187" fontId="8" fillId="0" borderId="0" xfId="36" applyNumberFormat="1" applyFont="1" applyAlignment="1">
      <alignment/>
    </xf>
    <xf numFmtId="0" fontId="13" fillId="0" borderId="0" xfId="0" applyFont="1" applyAlignment="1">
      <alignment/>
    </xf>
    <xf numFmtId="0" fontId="8" fillId="0" borderId="13" xfId="45" applyFont="1" applyBorder="1" applyAlignment="1">
      <alignment horizontal="center"/>
      <protection/>
    </xf>
    <xf numFmtId="0" fontId="8" fillId="0" borderId="14" xfId="45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5" fillId="0" borderId="15" xfId="45" applyFont="1" applyBorder="1" applyAlignment="1">
      <alignment horizontal="center"/>
      <protection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43" fontId="15" fillId="0" borderId="15" xfId="36" applyNumberFormat="1" applyFont="1" applyBorder="1" applyAlignment="1">
      <alignment horizontal="center"/>
    </xf>
    <xf numFmtId="43" fontId="8" fillId="0" borderId="11" xfId="36" applyNumberFormat="1" applyFont="1" applyBorder="1" applyAlignment="1">
      <alignment/>
    </xf>
    <xf numFmtId="43" fontId="8" fillId="0" borderId="12" xfId="36" applyNumberFormat="1" applyFont="1" applyBorder="1" applyAlignment="1">
      <alignment horizontal="right"/>
    </xf>
    <xf numFmtId="43" fontId="9" fillId="0" borderId="15" xfId="36" applyNumberFormat="1" applyFont="1" applyBorder="1" applyAlignment="1">
      <alignment horizontal="right"/>
    </xf>
    <xf numFmtId="43" fontId="8" fillId="0" borderId="0" xfId="45" applyNumberFormat="1" applyFont="1" applyAlignment="1">
      <alignment/>
      <protection/>
    </xf>
    <xf numFmtId="43" fontId="8" fillId="0" borderId="0" xfId="36" applyNumberFormat="1" applyFont="1" applyAlignment="1">
      <alignment/>
    </xf>
    <xf numFmtId="0" fontId="15" fillId="0" borderId="16" xfId="0" applyFont="1" applyBorder="1" applyAlignment="1">
      <alignment horizontal="center"/>
    </xf>
    <xf numFmtId="43" fontId="15" fillId="0" borderId="16" xfId="36" applyFont="1" applyBorder="1" applyAlignment="1">
      <alignment horizontal="center"/>
    </xf>
    <xf numFmtId="0" fontId="15" fillId="0" borderId="12" xfId="0" applyFont="1" applyBorder="1" applyAlignment="1">
      <alignment/>
    </xf>
    <xf numFmtId="43" fontId="15" fillId="0" borderId="12" xfId="36" applyFont="1" applyBorder="1" applyAlignment="1">
      <alignment/>
    </xf>
    <xf numFmtId="0" fontId="17" fillId="0" borderId="13" xfId="0" applyFont="1" applyBorder="1" applyAlignment="1">
      <alignment/>
    </xf>
    <xf numFmtId="43" fontId="15" fillId="0" borderId="15" xfId="36" applyFont="1" applyBorder="1" applyAlignment="1">
      <alignment/>
    </xf>
    <xf numFmtId="0" fontId="8" fillId="0" borderId="13" xfId="45" applyFont="1" applyBorder="1">
      <alignment/>
      <protection/>
    </xf>
    <xf numFmtId="0" fontId="13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9" fillId="0" borderId="13" xfId="45" applyFont="1" applyBorder="1">
      <alignment/>
      <protection/>
    </xf>
    <xf numFmtId="0" fontId="8" fillId="0" borderId="0" xfId="45" applyFont="1" applyBorder="1">
      <alignment/>
      <protection/>
    </xf>
    <xf numFmtId="43" fontId="15" fillId="0" borderId="0" xfId="36" applyFont="1" applyBorder="1" applyAlignment="1">
      <alignment horizontal="center"/>
    </xf>
    <xf numFmtId="43" fontId="15" fillId="0" borderId="0" xfId="36" applyFont="1" applyBorder="1" applyAlignment="1">
      <alignment/>
    </xf>
    <xf numFmtId="43" fontId="15" fillId="0" borderId="0" xfId="36" applyFont="1" applyAlignment="1">
      <alignment/>
    </xf>
    <xf numFmtId="0" fontId="15" fillId="0" borderId="0" xfId="45" applyFont="1" applyAlignment="1">
      <alignment horizontal="center"/>
      <protection/>
    </xf>
    <xf numFmtId="0" fontId="15" fillId="0" borderId="0" xfId="45" applyFont="1">
      <alignment/>
      <protection/>
    </xf>
    <xf numFmtId="187" fontId="15" fillId="0" borderId="0" xfId="36" applyNumberFormat="1" applyFont="1" applyAlignment="1">
      <alignment horizontal="center"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8" fillId="0" borderId="14" xfId="45" applyFont="1" applyBorder="1">
      <alignment/>
      <protection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0" fontId="21" fillId="0" borderId="0" xfId="0" applyFont="1" applyAlignment="1">
      <alignment/>
    </xf>
    <xf numFmtId="43" fontId="17" fillId="0" borderId="15" xfId="36" applyFont="1" applyBorder="1" applyAlignment="1">
      <alignment/>
    </xf>
    <xf numFmtId="0" fontId="17" fillId="0" borderId="15" xfId="0" applyFont="1" applyBorder="1" applyAlignment="1">
      <alignment horizontal="center"/>
    </xf>
    <xf numFmtId="43" fontId="3" fillId="0" borderId="10" xfId="0" applyNumberFormat="1" applyFont="1" applyBorder="1" applyAlignment="1">
      <alignment/>
    </xf>
    <xf numFmtId="0" fontId="15" fillId="0" borderId="0" xfId="45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78" fillId="0" borderId="0" xfId="0" applyFont="1" applyAlignment="1">
      <alignment/>
    </xf>
    <xf numFmtId="43" fontId="9" fillId="0" borderId="17" xfId="36" applyFont="1" applyBorder="1" applyAlignment="1">
      <alignment/>
    </xf>
    <xf numFmtId="43" fontId="9" fillId="0" borderId="10" xfId="0" applyNumberFormat="1" applyFont="1" applyBorder="1" applyAlignment="1">
      <alignment/>
    </xf>
    <xf numFmtId="43" fontId="3" fillId="0" borderId="10" xfId="36" applyFont="1" applyBorder="1" applyAlignment="1">
      <alignment/>
    </xf>
    <xf numFmtId="0" fontId="15" fillId="0" borderId="13" xfId="45" applyFont="1" applyBorder="1" applyAlignment="1">
      <alignment horizontal="center"/>
      <protection/>
    </xf>
    <xf numFmtId="0" fontId="15" fillId="0" borderId="11" xfId="45" applyFont="1" applyBorder="1" applyAlignment="1">
      <alignment horizontal="center"/>
      <protection/>
    </xf>
    <xf numFmtId="43" fontId="15" fillId="0" borderId="11" xfId="36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5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6" xfId="0" applyFont="1" applyBorder="1" applyAlignment="1">
      <alignment horizontal="center"/>
    </xf>
    <xf numFmtId="43" fontId="8" fillId="0" borderId="19" xfId="36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 horizontal="center"/>
    </xf>
    <xf numFmtId="43" fontId="8" fillId="0" borderId="20" xfId="36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43" fontId="17" fillId="0" borderId="0" xfId="36" applyFont="1" applyBorder="1" applyAlignment="1">
      <alignment/>
    </xf>
    <xf numFmtId="43" fontId="17" fillId="0" borderId="0" xfId="36" applyFont="1" applyAlignment="1">
      <alignment horizontal="center"/>
    </xf>
    <xf numFmtId="43" fontId="13" fillId="0" borderId="0" xfId="36" applyFont="1" applyAlignment="1">
      <alignment/>
    </xf>
    <xf numFmtId="0" fontId="9" fillId="0" borderId="15" xfId="45" applyFont="1" applyBorder="1" applyAlignment="1">
      <alignment horizontal="center"/>
      <protection/>
    </xf>
    <xf numFmtId="43" fontId="9" fillId="0" borderId="15" xfId="36" applyFont="1" applyBorder="1" applyAlignment="1">
      <alignment horizontal="center"/>
    </xf>
    <xf numFmtId="0" fontId="27" fillId="0" borderId="0" xfId="0" applyFont="1" applyAlignment="1">
      <alignment horizontal="center"/>
    </xf>
    <xf numFmtId="43" fontId="17" fillId="0" borderId="15" xfId="36" applyFont="1" applyBorder="1" applyAlignment="1">
      <alignment horizontal="center"/>
    </xf>
    <xf numFmtId="0" fontId="16" fillId="0" borderId="0" xfId="45" applyFont="1" applyBorder="1" applyAlignment="1">
      <alignment horizontal="left"/>
      <protection/>
    </xf>
    <xf numFmtId="43" fontId="16" fillId="0" borderId="11" xfId="38" applyFont="1" applyBorder="1" applyAlignment="1">
      <alignment horizontal="center"/>
    </xf>
    <xf numFmtId="43" fontId="8" fillId="0" borderId="21" xfId="36" applyFont="1" applyBorder="1" applyAlignment="1">
      <alignment/>
    </xf>
    <xf numFmtId="43" fontId="15" fillId="0" borderId="21" xfId="36" applyFont="1" applyBorder="1" applyAlignment="1">
      <alignment/>
    </xf>
    <xf numFmtId="0" fontId="15" fillId="0" borderId="21" xfId="0" applyFont="1" applyBorder="1" applyAlignment="1">
      <alignment/>
    </xf>
    <xf numFmtId="0" fontId="28" fillId="0" borderId="0" xfId="0" applyFont="1" applyAlignment="1">
      <alignment/>
    </xf>
    <xf numFmtId="0" fontId="15" fillId="0" borderId="18" xfId="45" applyFont="1" applyBorder="1" applyAlignment="1">
      <alignment horizontal="center"/>
      <protection/>
    </xf>
    <xf numFmtId="43" fontId="8" fillId="0" borderId="22" xfId="36" applyFont="1" applyBorder="1" applyAlignment="1">
      <alignment/>
    </xf>
    <xf numFmtId="0" fontId="15" fillId="0" borderId="22" xfId="0" applyFont="1" applyBorder="1" applyAlignment="1">
      <alignment/>
    </xf>
    <xf numFmtId="43" fontId="15" fillId="0" borderId="19" xfId="36" applyFont="1" applyBorder="1" applyAlignment="1">
      <alignment/>
    </xf>
    <xf numFmtId="43" fontId="15" fillId="0" borderId="20" xfId="36" applyFont="1" applyBorder="1" applyAlignment="1">
      <alignment/>
    </xf>
    <xf numFmtId="0" fontId="15" fillId="0" borderId="14" xfId="45" applyFont="1" applyBorder="1" applyAlignment="1">
      <alignment horizontal="center"/>
      <protection/>
    </xf>
    <xf numFmtId="0" fontId="15" fillId="0" borderId="16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6" xfId="0" applyFont="1" applyBorder="1" applyAlignment="1">
      <alignment/>
    </xf>
    <xf numFmtId="43" fontId="15" fillId="0" borderId="11" xfId="36" applyFont="1" applyBorder="1" applyAlignment="1">
      <alignment/>
    </xf>
    <xf numFmtId="43" fontId="16" fillId="0" borderId="20" xfId="38" applyFont="1" applyBorder="1" applyAlignment="1">
      <alignment horizontal="center"/>
    </xf>
    <xf numFmtId="43" fontId="16" fillId="0" borderId="23" xfId="38" applyFont="1" applyBorder="1" applyAlignment="1">
      <alignment horizontal="center"/>
    </xf>
    <xf numFmtId="0" fontId="16" fillId="0" borderId="11" xfId="45" applyFont="1" applyBorder="1" applyAlignment="1">
      <alignment horizontal="left"/>
      <protection/>
    </xf>
    <xf numFmtId="0" fontId="16" fillId="0" borderId="12" xfId="45" applyFont="1" applyBorder="1" applyAlignment="1">
      <alignment horizontal="left"/>
      <protection/>
    </xf>
    <xf numFmtId="0" fontId="17" fillId="0" borderId="0" xfId="0" applyFont="1" applyAlignment="1">
      <alignment/>
    </xf>
    <xf numFmtId="43" fontId="16" fillId="0" borderId="0" xfId="38" applyFont="1" applyBorder="1" applyAlignment="1">
      <alignment horizontal="center"/>
    </xf>
    <xf numFmtId="43" fontId="17" fillId="0" borderId="12" xfId="36" applyFont="1" applyBorder="1" applyAlignment="1">
      <alignment/>
    </xf>
    <xf numFmtId="0" fontId="9" fillId="0" borderId="24" xfId="0" applyFont="1" applyBorder="1" applyAlignment="1">
      <alignment horizontal="center"/>
    </xf>
    <xf numFmtId="43" fontId="8" fillId="0" borderId="16" xfId="36" applyFont="1" applyBorder="1" applyAlignment="1">
      <alignment/>
    </xf>
    <xf numFmtId="43" fontId="8" fillId="0" borderId="11" xfId="36" applyFont="1" applyBorder="1" applyAlignment="1">
      <alignment/>
    </xf>
    <xf numFmtId="43" fontId="16" fillId="0" borderId="16" xfId="38" applyFont="1" applyBorder="1" applyAlignment="1">
      <alignment horizontal="center"/>
    </xf>
    <xf numFmtId="0" fontId="26" fillId="0" borderId="11" xfId="45" applyFont="1" applyBorder="1" applyAlignment="1">
      <alignment horizontal="center"/>
      <protection/>
    </xf>
    <xf numFmtId="0" fontId="12" fillId="0" borderId="11" xfId="45" applyFont="1" applyBorder="1" applyAlignment="1">
      <alignment horizontal="center"/>
      <protection/>
    </xf>
    <xf numFmtId="0" fontId="26" fillId="0" borderId="13" xfId="45" applyFont="1" applyBorder="1" applyAlignment="1">
      <alignment horizontal="center"/>
      <protection/>
    </xf>
    <xf numFmtId="43" fontId="8" fillId="0" borderId="0" xfId="36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5" fillId="0" borderId="0" xfId="45" applyFont="1" applyAlignment="1">
      <alignment/>
      <protection/>
    </xf>
    <xf numFmtId="187" fontId="15" fillId="0" borderId="0" xfId="36" applyNumberFormat="1" applyFont="1" applyAlignment="1">
      <alignment/>
    </xf>
    <xf numFmtId="43" fontId="17" fillId="0" borderId="0" xfId="0" applyNumberFormat="1" applyFont="1" applyBorder="1" applyAlignment="1">
      <alignment/>
    </xf>
    <xf numFmtId="43" fontId="17" fillId="0" borderId="17" xfId="0" applyNumberFormat="1" applyFont="1" applyBorder="1" applyAlignment="1">
      <alignment/>
    </xf>
    <xf numFmtId="43" fontId="17" fillId="0" borderId="21" xfId="0" applyNumberFormat="1" applyFont="1" applyBorder="1" applyAlignment="1">
      <alignment/>
    </xf>
    <xf numFmtId="43" fontId="17" fillId="0" borderId="0" xfId="0" applyNumberFormat="1" applyFont="1" applyAlignment="1">
      <alignment/>
    </xf>
    <xf numFmtId="43" fontId="17" fillId="0" borderId="0" xfId="36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13" xfId="0" applyFont="1" applyBorder="1" applyAlignment="1">
      <alignment horizontal="left"/>
    </xf>
    <xf numFmtId="43" fontId="25" fillId="0" borderId="11" xfId="36" applyFont="1" applyFill="1" applyBorder="1" applyAlignment="1">
      <alignment horizontal="center"/>
    </xf>
    <xf numFmtId="0" fontId="25" fillId="0" borderId="11" xfId="0" applyFont="1" applyBorder="1" applyAlignment="1">
      <alignment horizontal="left"/>
    </xf>
    <xf numFmtId="43" fontId="25" fillId="0" borderId="13" xfId="36" applyFont="1" applyFill="1" applyBorder="1" applyAlignment="1">
      <alignment horizontal="center"/>
    </xf>
    <xf numFmtId="43" fontId="25" fillId="0" borderId="16" xfId="36" applyFont="1" applyFill="1" applyBorder="1" applyAlignment="1">
      <alignment horizontal="center"/>
    </xf>
    <xf numFmtId="43" fontId="25" fillId="0" borderId="12" xfId="36" applyFont="1" applyFill="1" applyBorder="1" applyAlignment="1">
      <alignment horizontal="center"/>
    </xf>
    <xf numFmtId="43" fontId="25" fillId="0" borderId="14" xfId="36" applyFont="1" applyFill="1" applyBorder="1" applyAlignment="1">
      <alignment horizontal="center"/>
    </xf>
    <xf numFmtId="49" fontId="25" fillId="0" borderId="11" xfId="36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7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25" fillId="0" borderId="0" xfId="36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43" fontId="79" fillId="0" borderId="0" xfId="36" applyFont="1" applyAlignment="1">
      <alignment/>
    </xf>
    <xf numFmtId="43" fontId="19" fillId="0" borderId="0" xfId="36" applyFont="1" applyAlignment="1">
      <alignment/>
    </xf>
    <xf numFmtId="43" fontId="80" fillId="33" borderId="0" xfId="36" applyFont="1" applyFill="1" applyAlignment="1">
      <alignment/>
    </xf>
    <xf numFmtId="43" fontId="9" fillId="0" borderId="0" xfId="36" applyFont="1" applyBorder="1" applyAlignment="1">
      <alignment/>
    </xf>
    <xf numFmtId="0" fontId="9" fillId="0" borderId="0" xfId="0" applyFont="1" applyAlignment="1">
      <alignment horizontal="left"/>
    </xf>
    <xf numFmtId="43" fontId="17" fillId="0" borderId="10" xfId="36" applyFont="1" applyFill="1" applyBorder="1" applyAlignment="1">
      <alignment/>
    </xf>
    <xf numFmtId="0" fontId="33" fillId="0" borderId="16" xfId="45" applyFont="1" applyBorder="1" applyAlignment="1">
      <alignment horizontal="center"/>
      <protection/>
    </xf>
    <xf numFmtId="0" fontId="33" fillId="0" borderId="19" xfId="45" applyFont="1" applyBorder="1" applyAlignment="1">
      <alignment horizontal="center"/>
      <protection/>
    </xf>
    <xf numFmtId="0" fontId="33" fillId="0" borderId="22" xfId="45" applyFont="1" applyBorder="1" applyAlignment="1">
      <alignment horizontal="center"/>
      <protection/>
    </xf>
    <xf numFmtId="0" fontId="32" fillId="0" borderId="16" xfId="45" applyFont="1" applyBorder="1" applyAlignment="1">
      <alignment horizontal="center"/>
      <protection/>
    </xf>
    <xf numFmtId="0" fontId="25" fillId="0" borderId="19" xfId="45" applyFont="1" applyBorder="1" applyAlignment="1">
      <alignment horizontal="center"/>
      <protection/>
    </xf>
    <xf numFmtId="0" fontId="34" fillId="0" borderId="16" xfId="45" applyFont="1" applyBorder="1" applyAlignment="1">
      <alignment horizontal="left"/>
      <protection/>
    </xf>
    <xf numFmtId="49" fontId="25" fillId="0" borderId="22" xfId="45" applyNumberFormat="1" applyFont="1" applyBorder="1" applyAlignment="1">
      <alignment horizontal="center"/>
      <protection/>
    </xf>
    <xf numFmtId="15" fontId="25" fillId="0" borderId="16" xfId="45" applyNumberFormat="1" applyFont="1" applyBorder="1" applyAlignment="1">
      <alignment horizontal="center"/>
      <protection/>
    </xf>
    <xf numFmtId="0" fontId="32" fillId="0" borderId="11" xfId="45" applyFont="1" applyBorder="1" applyAlignment="1">
      <alignment horizontal="center"/>
      <protection/>
    </xf>
    <xf numFmtId="0" fontId="25" fillId="0" borderId="20" xfId="45" applyFont="1" applyBorder="1" applyAlignment="1">
      <alignment horizontal="center"/>
      <protection/>
    </xf>
    <xf numFmtId="0" fontId="34" fillId="0" borderId="11" xfId="45" applyFont="1" applyBorder="1" applyAlignment="1">
      <alignment horizontal="left"/>
      <protection/>
    </xf>
    <xf numFmtId="49" fontId="25" fillId="0" borderId="0" xfId="45" applyNumberFormat="1" applyFont="1" applyBorder="1" applyAlignment="1">
      <alignment horizontal="center"/>
      <protection/>
    </xf>
    <xf numFmtId="15" fontId="25" fillId="0" borderId="11" xfId="45" applyNumberFormat="1" applyFont="1" applyBorder="1" applyAlignment="1">
      <alignment horizontal="center"/>
      <protection/>
    </xf>
    <xf numFmtId="0" fontId="25" fillId="0" borderId="11" xfId="45" applyFont="1" applyBorder="1" applyAlignment="1">
      <alignment horizontal="left"/>
      <protection/>
    </xf>
    <xf numFmtId="49" fontId="25" fillId="0" borderId="11" xfId="45" applyNumberFormat="1" applyFont="1" applyBorder="1" applyAlignment="1">
      <alignment horizontal="center"/>
      <protection/>
    </xf>
    <xf numFmtId="0" fontId="32" fillId="0" borderId="13" xfId="45" applyFont="1" applyBorder="1" applyAlignment="1">
      <alignment horizontal="center"/>
      <protection/>
    </xf>
    <xf numFmtId="0" fontId="25" fillId="0" borderId="11" xfId="45" applyFont="1" applyBorder="1" applyAlignment="1">
      <alignment horizontal="center"/>
      <protection/>
    </xf>
    <xf numFmtId="0" fontId="25" fillId="0" borderId="13" xfId="45" applyFont="1" applyBorder="1" applyAlignment="1">
      <alignment horizontal="center"/>
      <protection/>
    </xf>
    <xf numFmtId="0" fontId="25" fillId="0" borderId="13" xfId="45" applyFont="1" applyBorder="1" applyAlignment="1">
      <alignment horizontal="left"/>
      <protection/>
    </xf>
    <xf numFmtId="49" fontId="25" fillId="0" borderId="13" xfId="45" applyNumberFormat="1" applyFont="1" applyBorder="1" applyAlignment="1">
      <alignment horizontal="center"/>
      <protection/>
    </xf>
    <xf numFmtId="0" fontId="32" fillId="0" borderId="14" xfId="45" applyFont="1" applyBorder="1" applyAlignment="1">
      <alignment horizontal="center"/>
      <protection/>
    </xf>
    <xf numFmtId="15" fontId="25" fillId="0" borderId="12" xfId="45" applyNumberFormat="1" applyFont="1" applyBorder="1" applyAlignment="1">
      <alignment horizontal="center"/>
      <protection/>
    </xf>
    <xf numFmtId="0" fontId="32" fillId="0" borderId="0" xfId="45" applyFont="1" applyBorder="1" applyAlignment="1">
      <alignment horizontal="center"/>
      <protection/>
    </xf>
    <xf numFmtId="0" fontId="25" fillId="0" borderId="0" xfId="45" applyFont="1" applyBorder="1" applyAlignment="1">
      <alignment horizontal="center"/>
      <protection/>
    </xf>
    <xf numFmtId="15" fontId="25" fillId="0" borderId="11" xfId="36" applyNumberFormat="1" applyFont="1" applyBorder="1" applyAlignment="1">
      <alignment horizontal="center"/>
    </xf>
    <xf numFmtId="0" fontId="25" fillId="0" borderId="12" xfId="45" applyFont="1" applyBorder="1" applyAlignment="1">
      <alignment horizontal="center"/>
      <protection/>
    </xf>
    <xf numFmtId="0" fontId="25" fillId="0" borderId="12" xfId="45" applyFont="1" applyBorder="1" applyAlignment="1">
      <alignment horizontal="left"/>
      <protection/>
    </xf>
    <xf numFmtId="49" fontId="25" fillId="0" borderId="12" xfId="45" applyNumberFormat="1" applyFont="1" applyBorder="1" applyAlignment="1">
      <alignment horizontal="center"/>
      <protection/>
    </xf>
    <xf numFmtId="0" fontId="35" fillId="0" borderId="11" xfId="45" applyFont="1" applyBorder="1" applyAlignment="1">
      <alignment horizontal="center"/>
      <protection/>
    </xf>
    <xf numFmtId="0" fontId="35" fillId="0" borderId="12" xfId="45" applyFont="1" applyBorder="1" applyAlignment="1">
      <alignment horizontal="left"/>
      <protection/>
    </xf>
    <xf numFmtId="43" fontId="32" fillId="0" borderId="15" xfId="36" applyFont="1" applyBorder="1" applyAlignment="1">
      <alignment/>
    </xf>
    <xf numFmtId="43" fontId="36" fillId="0" borderId="12" xfId="36" applyFont="1" applyBorder="1" applyAlignment="1">
      <alignment horizontal="center"/>
    </xf>
    <xf numFmtId="43" fontId="25" fillId="0" borderId="0" xfId="36" applyFont="1" applyAlignment="1">
      <alignment/>
    </xf>
    <xf numFmtId="0" fontId="25" fillId="0" borderId="0" xfId="45" applyFont="1" applyAlignment="1">
      <alignment horizontal="center"/>
      <protection/>
    </xf>
    <xf numFmtId="0" fontId="25" fillId="0" borderId="0" xfId="45" applyFont="1">
      <alignment/>
      <protection/>
    </xf>
    <xf numFmtId="0" fontId="16" fillId="0" borderId="0" xfId="45" applyFont="1" applyAlignment="1">
      <alignment/>
      <protection/>
    </xf>
    <xf numFmtId="0" fontId="16" fillId="0" borderId="0" xfId="45" applyFont="1" applyAlignment="1">
      <alignment horizontal="center"/>
      <protection/>
    </xf>
    <xf numFmtId="0" fontId="37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45" applyFont="1" applyAlignment="1">
      <alignment horizontal="center"/>
      <protection/>
    </xf>
    <xf numFmtId="43" fontId="9" fillId="0" borderId="24" xfId="36" applyFont="1" applyBorder="1" applyAlignment="1">
      <alignment horizontal="center"/>
    </xf>
    <xf numFmtId="0" fontId="39" fillId="0" borderId="18" xfId="45" applyFont="1" applyBorder="1" applyAlignment="1">
      <alignment horizontal="center"/>
      <protection/>
    </xf>
    <xf numFmtId="0" fontId="39" fillId="0" borderId="16" xfId="0" applyFont="1" applyBorder="1" applyAlignment="1">
      <alignment/>
    </xf>
    <xf numFmtId="43" fontId="39" fillId="0" borderId="22" xfId="36" applyFont="1" applyBorder="1" applyAlignment="1">
      <alignment/>
    </xf>
    <xf numFmtId="0" fontId="39" fillId="0" borderId="16" xfId="0" applyFont="1" applyBorder="1" applyAlignment="1">
      <alignment/>
    </xf>
    <xf numFmtId="43" fontId="39" fillId="0" borderId="19" xfId="36" applyFont="1" applyBorder="1" applyAlignment="1">
      <alignment/>
    </xf>
    <xf numFmtId="0" fontId="40" fillId="0" borderId="0" xfId="0" applyFont="1" applyAlignment="1">
      <alignment/>
    </xf>
    <xf numFmtId="0" fontId="39" fillId="0" borderId="13" xfId="45" applyFont="1" applyBorder="1" applyAlignment="1">
      <alignment horizontal="center"/>
      <protection/>
    </xf>
    <xf numFmtId="0" fontId="39" fillId="0" borderId="11" xfId="0" applyFont="1" applyBorder="1" applyAlignment="1">
      <alignment/>
    </xf>
    <xf numFmtId="43" fontId="39" fillId="0" borderId="0" xfId="36" applyFont="1" applyBorder="1" applyAlignment="1">
      <alignment/>
    </xf>
    <xf numFmtId="0" fontId="39" fillId="0" borderId="11" xfId="0" applyFont="1" applyBorder="1" applyAlignment="1">
      <alignment/>
    </xf>
    <xf numFmtId="43" fontId="39" fillId="0" borderId="20" xfId="36" applyFont="1" applyBorder="1" applyAlignment="1">
      <alignment/>
    </xf>
    <xf numFmtId="43" fontId="39" fillId="0" borderId="0" xfId="36" applyFont="1" applyAlignment="1">
      <alignment/>
    </xf>
    <xf numFmtId="43" fontId="9" fillId="0" borderId="15" xfId="36" applyFont="1" applyBorder="1" applyAlignment="1">
      <alignment/>
    </xf>
    <xf numFmtId="0" fontId="9" fillId="0" borderId="25" xfId="0" applyFont="1" applyBorder="1" applyAlignment="1">
      <alignment horizontal="center"/>
    </xf>
    <xf numFmtId="43" fontId="9" fillId="0" borderId="25" xfId="36" applyFont="1" applyBorder="1" applyAlignment="1">
      <alignment horizontal="center"/>
    </xf>
    <xf numFmtId="0" fontId="15" fillId="0" borderId="13" xfId="45" applyFont="1" applyBorder="1" applyAlignment="1">
      <alignment/>
      <protection/>
    </xf>
    <xf numFmtId="0" fontId="8" fillId="0" borderId="11" xfId="45" applyFont="1" applyBorder="1" applyAlignment="1">
      <alignment/>
      <protection/>
    </xf>
    <xf numFmtId="43" fontId="8" fillId="0" borderId="11" xfId="36" applyFont="1" applyBorder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/>
    </xf>
    <xf numFmtId="43" fontId="16" fillId="0" borderId="0" xfId="36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43" fontId="16" fillId="0" borderId="11" xfId="36" applyFont="1" applyBorder="1" applyAlignment="1">
      <alignment/>
    </xf>
    <xf numFmtId="43" fontId="38" fillId="0" borderId="15" xfId="0" applyNumberFormat="1" applyFont="1" applyBorder="1" applyAlignment="1">
      <alignment/>
    </xf>
    <xf numFmtId="0" fontId="16" fillId="0" borderId="16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center"/>
    </xf>
    <xf numFmtId="43" fontId="0" fillId="0" borderId="11" xfId="36" applyFont="1" applyBorder="1" applyAlignment="1">
      <alignment vertical="center"/>
    </xf>
    <xf numFmtId="43" fontId="16" fillId="0" borderId="12" xfId="36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38" fillId="0" borderId="22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2" fillId="0" borderId="22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3" fontId="6" fillId="0" borderId="11" xfId="36" applyFont="1" applyBorder="1" applyAlignment="1">
      <alignment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43" fontId="25" fillId="0" borderId="11" xfId="36" applyFont="1" applyBorder="1" applyAlignment="1">
      <alignment/>
    </xf>
    <xf numFmtId="43" fontId="25" fillId="0" borderId="0" xfId="36" applyFont="1" applyBorder="1" applyAlignment="1">
      <alignment/>
    </xf>
    <xf numFmtId="43" fontId="25" fillId="0" borderId="12" xfId="36" applyFont="1" applyBorder="1" applyAlignment="1">
      <alignment/>
    </xf>
    <xf numFmtId="43" fontId="32" fillId="0" borderId="15" xfId="0" applyNumberFormat="1" applyFont="1" applyBorder="1" applyAlignment="1">
      <alignment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8" fillId="0" borderId="11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6" fillId="0" borderId="16" xfId="0" applyFont="1" applyBorder="1" applyAlignment="1">
      <alignment vertical="center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43" fontId="25" fillId="0" borderId="11" xfId="36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16" fillId="0" borderId="12" xfId="0" applyFont="1" applyBorder="1" applyAlignment="1">
      <alignment horizontal="center"/>
    </xf>
    <xf numFmtId="43" fontId="38" fillId="0" borderId="12" xfId="0" applyNumberFormat="1" applyFont="1" applyBorder="1" applyAlignment="1">
      <alignment/>
    </xf>
    <xf numFmtId="0" fontId="28" fillId="0" borderId="16" xfId="0" applyFont="1" applyBorder="1" applyAlignment="1">
      <alignment vertical="center"/>
    </xf>
    <xf numFmtId="43" fontId="16" fillId="0" borderId="20" xfId="36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43" fontId="0" fillId="0" borderId="16" xfId="36" applyFont="1" applyBorder="1" applyAlignment="1">
      <alignment vertical="center"/>
    </xf>
    <xf numFmtId="0" fontId="16" fillId="0" borderId="21" xfId="0" applyFont="1" applyBorder="1" applyAlignment="1">
      <alignment horizontal="center"/>
    </xf>
    <xf numFmtId="43" fontId="16" fillId="0" borderId="21" xfId="36" applyFont="1" applyBorder="1" applyAlignment="1">
      <alignment/>
    </xf>
    <xf numFmtId="43" fontId="16" fillId="0" borderId="13" xfId="36" applyFont="1" applyBorder="1" applyAlignment="1">
      <alignment/>
    </xf>
    <xf numFmtId="43" fontId="16" fillId="0" borderId="14" xfId="36" applyFont="1" applyBorder="1" applyAlignment="1">
      <alignment/>
    </xf>
    <xf numFmtId="0" fontId="15" fillId="0" borderId="0" xfId="45" applyFont="1" applyAlignment="1">
      <alignment horizontal="center"/>
      <protection/>
    </xf>
    <xf numFmtId="49" fontId="25" fillId="0" borderId="13" xfId="36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43" fontId="8" fillId="0" borderId="13" xfId="36" applyFont="1" applyBorder="1" applyAlignment="1">
      <alignment/>
    </xf>
    <xf numFmtId="0" fontId="8" fillId="0" borderId="18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3" fontId="8" fillId="0" borderId="13" xfId="36" applyFont="1" applyBorder="1" applyAlignment="1">
      <alignment horizontal="center"/>
    </xf>
    <xf numFmtId="43" fontId="8" fillId="0" borderId="18" xfId="36" applyFont="1" applyBorder="1" applyAlignment="1">
      <alignment horizontal="center"/>
    </xf>
    <xf numFmtId="43" fontId="8" fillId="0" borderId="11" xfId="36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8" fillId="0" borderId="12" xfId="0" applyFont="1" applyBorder="1" applyAlignment="1">
      <alignment/>
    </xf>
    <xf numFmtId="43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25" fillId="0" borderId="16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3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43" fontId="25" fillId="0" borderId="11" xfId="36" applyFont="1" applyBorder="1" applyAlignment="1">
      <alignment vertical="center"/>
    </xf>
    <xf numFmtId="43" fontId="32" fillId="0" borderId="26" xfId="36" applyFont="1" applyBorder="1" applyAlignment="1">
      <alignment horizontal="center"/>
    </xf>
    <xf numFmtId="43" fontId="16" fillId="0" borderId="0" xfId="36" applyFont="1" applyAlignment="1">
      <alignment/>
    </xf>
    <xf numFmtId="43" fontId="32" fillId="0" borderId="26" xfId="36" applyFont="1" applyBorder="1" applyAlignment="1">
      <alignment/>
    </xf>
    <xf numFmtId="0" fontId="41" fillId="0" borderId="16" xfId="0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43" fontId="25" fillId="0" borderId="20" xfId="36" applyFont="1" applyBorder="1" applyAlignment="1">
      <alignment vertical="center"/>
    </xf>
    <xf numFmtId="43" fontId="25" fillId="0" borderId="20" xfId="36" applyFont="1" applyBorder="1" applyAlignment="1">
      <alignment/>
    </xf>
    <xf numFmtId="0" fontId="42" fillId="0" borderId="13" xfId="0" applyFont="1" applyBorder="1" applyAlignment="1">
      <alignment vertical="center"/>
    </xf>
    <xf numFmtId="43" fontId="25" fillId="0" borderId="23" xfId="36" applyFont="1" applyBorder="1" applyAlignment="1">
      <alignment/>
    </xf>
    <xf numFmtId="0" fontId="42" fillId="0" borderId="18" xfId="0" applyFont="1" applyBorder="1" applyAlignment="1">
      <alignment/>
    </xf>
    <xf numFmtId="43" fontId="16" fillId="0" borderId="19" xfId="36" applyFont="1" applyBorder="1" applyAlignment="1">
      <alignment/>
    </xf>
    <xf numFmtId="0" fontId="43" fillId="0" borderId="13" xfId="45" applyFont="1" applyBorder="1" applyAlignment="1">
      <alignment/>
      <protection/>
    </xf>
    <xf numFmtId="43" fontId="16" fillId="0" borderId="20" xfId="36" applyFont="1" applyBorder="1" applyAlignment="1">
      <alignment/>
    </xf>
    <xf numFmtId="0" fontId="43" fillId="0" borderId="13" xfId="45" applyFont="1" applyBorder="1">
      <alignment/>
      <protection/>
    </xf>
    <xf numFmtId="0" fontId="43" fillId="0" borderId="13" xfId="0" applyFont="1" applyBorder="1" applyAlignment="1">
      <alignment horizontal="left"/>
    </xf>
    <xf numFmtId="43" fontId="16" fillId="0" borderId="20" xfId="36" applyFont="1" applyBorder="1" applyAlignment="1">
      <alignment horizontal="left"/>
    </xf>
    <xf numFmtId="43" fontId="16" fillId="0" borderId="23" xfId="36" applyFont="1" applyBorder="1" applyAlignment="1">
      <alignment/>
    </xf>
    <xf numFmtId="0" fontId="25" fillId="0" borderId="20" xfId="0" applyFont="1" applyBorder="1" applyAlignment="1">
      <alignment vertical="center"/>
    </xf>
    <xf numFmtId="0" fontId="25" fillId="0" borderId="16" xfId="0" applyFont="1" applyBorder="1" applyAlignment="1">
      <alignment horizontal="center"/>
    </xf>
    <xf numFmtId="43" fontId="25" fillId="0" borderId="20" xfId="36" applyFont="1" applyBorder="1" applyAlignment="1">
      <alignment horizontal="center"/>
    </xf>
    <xf numFmtId="43" fontId="25" fillId="0" borderId="0" xfId="36" applyFont="1" applyBorder="1" applyAlignment="1">
      <alignment horizontal="center"/>
    </xf>
    <xf numFmtId="43" fontId="25" fillId="0" borderId="0" xfId="36" applyFont="1" applyBorder="1" applyAlignment="1">
      <alignment horizontal="center" vertical="center"/>
    </xf>
    <xf numFmtId="43" fontId="25" fillId="0" borderId="11" xfId="36" applyFont="1" applyBorder="1" applyAlignment="1">
      <alignment/>
    </xf>
    <xf numFmtId="43" fontId="25" fillId="0" borderId="0" xfId="36" applyFont="1" applyAlignment="1">
      <alignment/>
    </xf>
    <xf numFmtId="43" fontId="25" fillId="0" borderId="11" xfId="36" applyFont="1" applyBorder="1" applyAlignment="1">
      <alignment horizontal="left"/>
    </xf>
    <xf numFmtId="43" fontId="33" fillId="0" borderId="27" xfId="36" applyFont="1" applyBorder="1" applyAlignment="1">
      <alignment/>
    </xf>
    <xf numFmtId="43" fontId="16" fillId="0" borderId="0" xfId="0" applyNumberFormat="1" applyFont="1" applyAlignment="1">
      <alignment/>
    </xf>
    <xf numFmtId="43" fontId="25" fillId="0" borderId="0" xfId="36" applyFont="1" applyAlignment="1">
      <alignment horizontal="center"/>
    </xf>
    <xf numFmtId="43" fontId="25" fillId="0" borderId="21" xfId="36" applyFont="1" applyBorder="1" applyAlignment="1">
      <alignment/>
    </xf>
    <xf numFmtId="43" fontId="25" fillId="0" borderId="12" xfId="36" applyFont="1" applyBorder="1" applyAlignment="1">
      <alignment horizontal="center"/>
    </xf>
    <xf numFmtId="0" fontId="0" fillId="0" borderId="13" xfId="0" applyBorder="1" applyAlignment="1">
      <alignment/>
    </xf>
    <xf numFmtId="15" fontId="25" fillId="0" borderId="13" xfId="45" applyNumberFormat="1" applyFont="1" applyBorder="1" applyAlignment="1">
      <alignment horizontal="center"/>
      <protection/>
    </xf>
    <xf numFmtId="0" fontId="33" fillId="0" borderId="16" xfId="45" applyFont="1" applyBorder="1" applyAlignment="1">
      <alignment horizontal="center" vertical="center"/>
      <protection/>
    </xf>
    <xf numFmtId="0" fontId="33" fillId="0" borderId="15" xfId="45" applyFont="1" applyBorder="1" applyAlignment="1">
      <alignment horizontal="center"/>
      <protection/>
    </xf>
    <xf numFmtId="0" fontId="33" fillId="0" borderId="15" xfId="45" applyFont="1" applyBorder="1" applyAlignment="1">
      <alignment horizontal="center" vertical="center"/>
      <protection/>
    </xf>
    <xf numFmtId="0" fontId="9" fillId="0" borderId="0" xfId="45" applyFont="1" applyAlignment="1">
      <alignment/>
      <protection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1" xfId="0" applyFont="1" applyBorder="1" applyAlignment="1">
      <alignment horizontal="left"/>
    </xf>
    <xf numFmtId="0" fontId="81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6" fillId="0" borderId="0" xfId="45" applyFont="1" applyAlignment="1">
      <alignment horizontal="center"/>
      <protection/>
    </xf>
    <xf numFmtId="0" fontId="30" fillId="0" borderId="0" xfId="45" applyFont="1" applyAlignment="1">
      <alignment horizontal="center"/>
      <protection/>
    </xf>
    <xf numFmtId="0" fontId="31" fillId="0" borderId="0" xfId="45" applyFont="1" applyBorder="1" applyAlignment="1">
      <alignment horizontal="center"/>
      <protection/>
    </xf>
    <xf numFmtId="0" fontId="38" fillId="0" borderId="21" xfId="45" applyFont="1" applyBorder="1" applyAlignment="1">
      <alignment horizontal="left"/>
      <protection/>
    </xf>
    <xf numFmtId="49" fontId="32" fillId="0" borderId="30" xfId="36" applyNumberFormat="1" applyFont="1" applyBorder="1" applyAlignment="1">
      <alignment horizontal="center"/>
    </xf>
    <xf numFmtId="49" fontId="32" fillId="0" borderId="31" xfId="36" applyNumberFormat="1" applyFont="1" applyBorder="1" applyAlignment="1">
      <alignment horizontal="center"/>
    </xf>
    <xf numFmtId="49" fontId="32" fillId="0" borderId="24" xfId="36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9" fillId="0" borderId="31" xfId="0" applyFont="1" applyBorder="1" applyAlignment="1">
      <alignment horizontal="center"/>
    </xf>
    <xf numFmtId="0" fontId="9" fillId="0" borderId="0" xfId="45" applyFont="1" applyAlignment="1">
      <alignment horizontal="center"/>
      <protection/>
    </xf>
    <xf numFmtId="0" fontId="8" fillId="0" borderId="0" xfId="45" applyFont="1" applyAlignment="1">
      <alignment horizontal="center"/>
      <protection/>
    </xf>
    <xf numFmtId="0" fontId="8" fillId="0" borderId="0" xfId="45" applyFont="1" applyAlignment="1">
      <alignment horizontal="left"/>
      <protection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30" xfId="45" applyFont="1" applyBorder="1" applyAlignment="1">
      <alignment horizontal="center"/>
      <protection/>
    </xf>
    <xf numFmtId="0" fontId="9" fillId="0" borderId="24" xfId="45" applyFont="1" applyBorder="1" applyAlignment="1">
      <alignment horizontal="center"/>
      <protection/>
    </xf>
    <xf numFmtId="0" fontId="2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43" fontId="17" fillId="0" borderId="16" xfId="36" applyFont="1" applyBorder="1" applyAlignment="1">
      <alignment horizontal="center" vertical="center"/>
    </xf>
    <xf numFmtId="43" fontId="17" fillId="0" borderId="12" xfId="36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17" fillId="0" borderId="0" xfId="45" applyFont="1" applyAlignment="1">
      <alignment horizontal="left"/>
      <protection/>
    </xf>
    <xf numFmtId="0" fontId="15" fillId="0" borderId="0" xfId="45" applyFont="1" applyAlignment="1">
      <alignment horizontal="left"/>
      <protection/>
    </xf>
    <xf numFmtId="0" fontId="38" fillId="0" borderId="16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31" fillId="0" borderId="21" xfId="0" applyFont="1" applyBorder="1" applyAlignment="1">
      <alignment horizontal="center"/>
    </xf>
    <xf numFmtId="0" fontId="38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38" fillId="0" borderId="14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15" fillId="0" borderId="0" xfId="45" applyFont="1" applyAlignment="1">
      <alignment horizontal="center"/>
      <protection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44" fillId="0" borderId="22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9</xdr:col>
      <xdr:colOff>266700</xdr:colOff>
      <xdr:row>47</xdr:row>
      <xdr:rowOff>133350</xdr:rowOff>
    </xdr:to>
    <xdr:pic>
      <xdr:nvPicPr>
        <xdr:cNvPr id="1" name="Picture 1" descr="http://www.tumbonlahan.go.th/UserFiles/Image/pic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588645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98" zoomScaleSheetLayoutView="98" zoomScalePageLayoutView="0" workbookViewId="0" topLeftCell="A19">
      <selection activeCell="F35" sqref="F35"/>
    </sheetView>
  </sheetViews>
  <sheetFormatPr defaultColWidth="9.140625" defaultRowHeight="12.75"/>
  <cols>
    <col min="1" max="3" width="9.140625" style="8" customWidth="1"/>
    <col min="4" max="4" width="29.00390625" style="8" customWidth="1"/>
    <col min="5" max="5" width="15.140625" style="8" customWidth="1"/>
    <col min="6" max="6" width="18.8515625" style="8" customWidth="1"/>
    <col min="8" max="8" width="22.00390625" style="0" customWidth="1"/>
  </cols>
  <sheetData>
    <row r="1" spans="1:6" ht="24.75">
      <c r="A1" s="366" t="s">
        <v>0</v>
      </c>
      <c r="B1" s="366"/>
      <c r="C1" s="366"/>
      <c r="D1" s="366"/>
      <c r="E1" s="366"/>
      <c r="F1" s="366"/>
    </row>
    <row r="2" spans="1:6" ht="31.5">
      <c r="A2" s="367" t="s">
        <v>1</v>
      </c>
      <c r="B2" s="367"/>
      <c r="C2" s="367"/>
      <c r="D2" s="367"/>
      <c r="E2" s="367"/>
      <c r="F2" s="367"/>
    </row>
    <row r="3" spans="1:6" ht="24.75">
      <c r="A3" s="366" t="s">
        <v>189</v>
      </c>
      <c r="B3" s="366"/>
      <c r="C3" s="366"/>
      <c r="D3" s="366"/>
      <c r="E3" s="366"/>
      <c r="F3" s="366"/>
    </row>
    <row r="4" spans="1:5" ht="22.5">
      <c r="A4" s="13"/>
      <c r="E4" s="10" t="s">
        <v>199</v>
      </c>
    </row>
    <row r="5" spans="1:5" ht="22.5">
      <c r="A5" s="368" t="s">
        <v>197</v>
      </c>
      <c r="B5" s="368"/>
      <c r="C5" s="368"/>
      <c r="D5" s="368"/>
      <c r="E5" s="368"/>
    </row>
    <row r="6" spans="1:6" ht="23.25" thickBot="1">
      <c r="A6" s="157" t="s">
        <v>198</v>
      </c>
      <c r="E6" s="76">
        <v>2</v>
      </c>
      <c r="F6" s="68">
        <v>37936891.51</v>
      </c>
    </row>
    <row r="7" spans="1:6" ht="23.25" thickTop="1">
      <c r="A7" s="77" t="s">
        <v>200</v>
      </c>
      <c r="E7" s="76"/>
      <c r="F7" s="156"/>
    </row>
    <row r="8" spans="2:6" ht="22.5">
      <c r="B8" s="8" t="s">
        <v>201</v>
      </c>
      <c r="E8" s="76">
        <v>3</v>
      </c>
      <c r="F8" s="9">
        <v>60690429.27</v>
      </c>
    </row>
    <row r="9" spans="2:6" ht="22.5">
      <c r="B9" s="8" t="s">
        <v>63</v>
      </c>
      <c r="E9" s="76"/>
      <c r="F9" s="12">
        <v>1743000</v>
      </c>
    </row>
    <row r="10" spans="2:6" ht="22.5">
      <c r="B10" s="8" t="s">
        <v>202</v>
      </c>
      <c r="E10" s="76"/>
      <c r="F10" s="12">
        <v>463145.68</v>
      </c>
    </row>
    <row r="11" spans="2:6" ht="22.5">
      <c r="B11" s="8" t="s">
        <v>203</v>
      </c>
      <c r="E11" s="76">
        <v>4</v>
      </c>
      <c r="F11" s="12">
        <v>3632</v>
      </c>
    </row>
    <row r="12" spans="1:6" ht="25.5" thickBot="1">
      <c r="A12" s="117" t="s">
        <v>213</v>
      </c>
      <c r="E12" s="76"/>
      <c r="F12" s="158">
        <f>SUM(F8:F11)</f>
        <v>62900206.95</v>
      </c>
    </row>
    <row r="13" spans="5:6" ht="23.25" thickTop="1">
      <c r="E13" s="76"/>
      <c r="F13" s="9"/>
    </row>
    <row r="14" spans="1:6" ht="22.5">
      <c r="A14" s="368"/>
      <c r="B14" s="368"/>
      <c r="E14" s="76"/>
      <c r="F14" s="9"/>
    </row>
    <row r="15" spans="1:6" ht="23.25" thickBot="1">
      <c r="A15" s="157" t="s">
        <v>205</v>
      </c>
      <c r="E15" s="76"/>
      <c r="F15" s="68">
        <f>SUM(F6)</f>
        <v>37936891.51</v>
      </c>
    </row>
    <row r="16" spans="1:6" ht="23.25" thickTop="1">
      <c r="A16" s="77" t="s">
        <v>204</v>
      </c>
      <c r="E16" s="76"/>
      <c r="F16" s="9"/>
    </row>
    <row r="17" spans="1:6" ht="22.5">
      <c r="A17" s="77" t="s">
        <v>206</v>
      </c>
      <c r="E17" s="76"/>
      <c r="F17" s="9"/>
    </row>
    <row r="18" spans="2:6" ht="22.5">
      <c r="B18" s="8" t="s">
        <v>356</v>
      </c>
      <c r="E18" s="76">
        <v>5</v>
      </c>
      <c r="F18" s="9">
        <v>862593.94</v>
      </c>
    </row>
    <row r="19" spans="2:6" ht="22.5">
      <c r="B19" s="8" t="s">
        <v>207</v>
      </c>
      <c r="E19" s="76">
        <v>6</v>
      </c>
      <c r="F19" s="9">
        <v>6372022</v>
      </c>
    </row>
    <row r="20" spans="2:6" ht="22.5">
      <c r="B20" s="8" t="s">
        <v>357</v>
      </c>
      <c r="E20" s="76">
        <v>7</v>
      </c>
      <c r="F20" s="9">
        <v>3000</v>
      </c>
    </row>
    <row r="21" spans="2:6" ht="22.5">
      <c r="B21" s="8" t="s">
        <v>208</v>
      </c>
      <c r="E21" s="76">
        <v>8</v>
      </c>
      <c r="F21" s="9">
        <v>719420</v>
      </c>
    </row>
    <row r="22" spans="1:6" ht="22.5">
      <c r="A22" s="77" t="s">
        <v>211</v>
      </c>
      <c r="E22" s="76"/>
      <c r="F22" s="9"/>
    </row>
    <row r="23" spans="2:6" ht="22.5">
      <c r="B23" s="8" t="s">
        <v>209</v>
      </c>
      <c r="E23" s="76">
        <v>9</v>
      </c>
      <c r="F23" s="9">
        <f>'หมาเหตุ 9'!H18</f>
        <v>23018703.917499997</v>
      </c>
    </row>
    <row r="24" spans="2:6" ht="22.5">
      <c r="B24" s="8" t="s">
        <v>210</v>
      </c>
      <c r="E24" s="76">
        <v>10</v>
      </c>
      <c r="F24" s="9">
        <f>'หมายเหตุ  10'!I22</f>
        <v>30165847.24</v>
      </c>
    </row>
    <row r="25" spans="2:8" ht="22.5">
      <c r="B25" s="8" t="s">
        <v>367</v>
      </c>
      <c r="E25" s="76"/>
      <c r="F25" s="9">
        <v>1758619.85</v>
      </c>
      <c r="H25" s="7"/>
    </row>
    <row r="26" spans="1:8" ht="25.5" thickBot="1">
      <c r="A26" s="117" t="s">
        <v>212</v>
      </c>
      <c r="E26" s="76"/>
      <c r="F26" s="158">
        <f>SUM(F18:F25)</f>
        <v>62900206.9475</v>
      </c>
      <c r="H26" s="7">
        <f>F12-F26</f>
        <v>0.002500005066394806</v>
      </c>
    </row>
    <row r="27" ht="23.25" thickTop="1">
      <c r="F27" s="12"/>
    </row>
    <row r="28" spans="1:6" ht="22.5">
      <c r="A28" s="77" t="s">
        <v>366</v>
      </c>
      <c r="F28" s="12"/>
    </row>
    <row r="29" ht="22.5">
      <c r="F29" s="12"/>
    </row>
    <row r="30" spans="1:3" s="28" customFormat="1" ht="22.5">
      <c r="A30" s="19"/>
      <c r="B30" s="19"/>
      <c r="C30" s="19"/>
    </row>
    <row r="31" spans="1:3" s="28" customFormat="1" ht="22.5">
      <c r="A31" s="20"/>
      <c r="B31" s="21"/>
      <c r="C31" s="22"/>
    </row>
    <row r="32" spans="1:3" s="28" customFormat="1" ht="22.5">
      <c r="A32" s="19"/>
      <c r="B32" s="19"/>
      <c r="C32" s="19"/>
    </row>
    <row r="33" spans="1:3" s="28" customFormat="1" ht="22.5">
      <c r="A33" s="19"/>
      <c r="B33" s="19"/>
      <c r="C33" s="19"/>
    </row>
    <row r="34" spans="1:3" s="28" customFormat="1" ht="22.5">
      <c r="A34" s="19"/>
      <c r="B34" s="19"/>
      <c r="C34" s="19"/>
    </row>
  </sheetData>
  <sheetProtection/>
  <mergeCells count="5">
    <mergeCell ref="A1:F1"/>
    <mergeCell ref="A2:F2"/>
    <mergeCell ref="A3:F3"/>
    <mergeCell ref="A5:E5"/>
    <mergeCell ref="A14:B14"/>
  </mergeCells>
  <printOptions/>
  <pageMargins left="1.5748031496062993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106" zoomScaleSheetLayoutView="106" zoomScalePageLayoutView="0" workbookViewId="0" topLeftCell="A16">
      <selection activeCell="A25" sqref="A25:I30"/>
    </sheetView>
  </sheetViews>
  <sheetFormatPr defaultColWidth="9.140625" defaultRowHeight="12.75"/>
  <cols>
    <col min="1" max="1" width="8.57421875" style="8" customWidth="1"/>
    <col min="2" max="2" width="64.421875" style="9" customWidth="1"/>
    <col min="3" max="3" width="15.28125" style="35" customWidth="1"/>
    <col min="4" max="4" width="12.28125" style="16" customWidth="1"/>
  </cols>
  <sheetData>
    <row r="1" spans="1:8" ht="24.75">
      <c r="A1" s="371" t="s">
        <v>18</v>
      </c>
      <c r="B1" s="371"/>
      <c r="C1" s="371"/>
      <c r="D1" s="75"/>
      <c r="E1" s="75"/>
      <c r="F1" s="75"/>
      <c r="G1" s="75"/>
      <c r="H1" s="75"/>
    </row>
    <row r="2" spans="1:8" ht="24.75">
      <c r="A2" s="371" t="s">
        <v>64</v>
      </c>
      <c r="B2" s="371"/>
      <c r="C2" s="371"/>
      <c r="D2" s="75"/>
      <c r="E2" s="75"/>
      <c r="F2" s="75"/>
      <c r="G2" s="75"/>
      <c r="H2" s="75"/>
    </row>
    <row r="3" spans="1:8" ht="24.75">
      <c r="A3" s="371" t="s">
        <v>65</v>
      </c>
      <c r="B3" s="371"/>
      <c r="C3" s="371"/>
      <c r="D3" s="75"/>
      <c r="E3" s="75"/>
      <c r="F3" s="75"/>
      <c r="G3" s="75"/>
      <c r="H3" s="75"/>
    </row>
    <row r="4" spans="1:8" ht="24.75">
      <c r="A4" s="75"/>
      <c r="B4" s="75"/>
      <c r="C4" s="75"/>
      <c r="D4" s="75"/>
      <c r="E4" s="75"/>
      <c r="F4" s="75"/>
      <c r="G4" s="75"/>
      <c r="H4" s="75"/>
    </row>
    <row r="5" spans="1:4" ht="24.75">
      <c r="A5" s="117" t="s">
        <v>351</v>
      </c>
      <c r="D5" s="2"/>
    </row>
    <row r="6" spans="1:3" s="28" customFormat="1" ht="24.75">
      <c r="A6" s="27" t="s">
        <v>16</v>
      </c>
      <c r="B6" s="27" t="s">
        <v>7</v>
      </c>
      <c r="C6" s="30" t="s">
        <v>8</v>
      </c>
    </row>
    <row r="7" spans="1:3" s="28" customFormat="1" ht="24.75">
      <c r="A7" s="71"/>
      <c r="B7" s="72"/>
      <c r="C7" s="73"/>
    </row>
    <row r="8" spans="1:4" ht="22.5">
      <c r="A8" s="24">
        <v>1</v>
      </c>
      <c r="B8" s="17" t="s">
        <v>17</v>
      </c>
      <c r="C8" s="31">
        <v>719420</v>
      </c>
      <c r="D8"/>
    </row>
    <row r="9" spans="1:4" ht="22.5">
      <c r="A9" s="24"/>
      <c r="B9" s="17" t="s">
        <v>131</v>
      </c>
      <c r="C9" s="31"/>
      <c r="D9"/>
    </row>
    <row r="10" spans="1:4" ht="22.5">
      <c r="A10" s="24"/>
      <c r="B10" s="17" t="s">
        <v>132</v>
      </c>
      <c r="C10" s="31"/>
      <c r="D10"/>
    </row>
    <row r="11" spans="1:4" ht="22.5">
      <c r="A11" s="24"/>
      <c r="B11" s="17" t="s">
        <v>133</v>
      </c>
      <c r="C11" s="31"/>
      <c r="D11"/>
    </row>
    <row r="12" spans="1:4" ht="22.5">
      <c r="A12" s="24"/>
      <c r="B12" s="17" t="s">
        <v>134</v>
      </c>
      <c r="C12" s="31"/>
      <c r="D12"/>
    </row>
    <row r="13" spans="1:4" ht="22.5">
      <c r="A13" s="24"/>
      <c r="B13" s="17" t="s">
        <v>135</v>
      </c>
      <c r="C13" s="31"/>
      <c r="D13"/>
    </row>
    <row r="14" spans="1:4" ht="22.5">
      <c r="A14" s="24"/>
      <c r="B14" s="17" t="s">
        <v>136</v>
      </c>
      <c r="C14" s="31"/>
      <c r="D14"/>
    </row>
    <row r="15" spans="1:4" ht="22.5">
      <c r="A15" s="24"/>
      <c r="B15" s="17" t="s">
        <v>137</v>
      </c>
      <c r="C15" s="31"/>
      <c r="D15"/>
    </row>
    <row r="16" spans="1:4" ht="22.5">
      <c r="A16" s="24"/>
      <c r="B16" s="17" t="s">
        <v>138</v>
      </c>
      <c r="C16" s="31"/>
      <c r="D16"/>
    </row>
    <row r="17" spans="1:4" ht="22.5">
      <c r="A17" s="24"/>
      <c r="B17" s="17"/>
      <c r="C17" s="31"/>
      <c r="D17"/>
    </row>
    <row r="18" spans="1:4" ht="22.5">
      <c r="A18" s="25"/>
      <c r="B18" s="18"/>
      <c r="C18" s="32"/>
      <c r="D18"/>
    </row>
    <row r="19" spans="1:4" ht="22.5">
      <c r="A19" s="396" t="s">
        <v>4</v>
      </c>
      <c r="B19" s="397"/>
      <c r="C19" s="33">
        <f>SUM(C8:C18)</f>
        <v>719420</v>
      </c>
      <c r="D19"/>
    </row>
    <row r="20" spans="2:4" ht="22.5">
      <c r="B20" s="12"/>
      <c r="C20" s="127"/>
      <c r="D20" s="3"/>
    </row>
    <row r="21" spans="2:4" ht="22.5">
      <c r="B21" s="12"/>
      <c r="C21" s="127"/>
      <c r="D21" s="3"/>
    </row>
    <row r="22" spans="2:4" ht="22.5">
      <c r="B22" s="12"/>
      <c r="C22" s="127"/>
      <c r="D22" s="3"/>
    </row>
    <row r="23" spans="2:4" ht="22.5">
      <c r="B23" s="12"/>
      <c r="C23" s="127"/>
      <c r="D23" s="3"/>
    </row>
    <row r="24" spans="2:4" ht="22.5">
      <c r="B24" s="12"/>
      <c r="C24" s="127"/>
      <c r="D24" s="3"/>
    </row>
    <row r="25" spans="1:3" s="28" customFormat="1" ht="22.5">
      <c r="A25" s="19"/>
      <c r="B25" s="19"/>
      <c r="C25" s="34"/>
    </row>
    <row r="26" spans="1:3" s="28" customFormat="1" ht="22.5">
      <c r="A26" s="20"/>
      <c r="B26" s="21"/>
      <c r="C26" s="35"/>
    </row>
    <row r="27" spans="1:3" s="28" customFormat="1" ht="22.5">
      <c r="A27" s="19"/>
      <c r="B27" s="19"/>
      <c r="C27" s="34"/>
    </row>
    <row r="28" spans="1:3" s="28" customFormat="1" ht="22.5">
      <c r="A28" s="19"/>
      <c r="B28" s="19"/>
      <c r="C28" s="34"/>
    </row>
    <row r="29" spans="1:3" s="28" customFormat="1" ht="22.5">
      <c r="A29" s="19"/>
      <c r="B29" s="19"/>
      <c r="C29" s="34"/>
    </row>
    <row r="30" spans="1:9" s="28" customFormat="1" ht="22.5">
      <c r="A30" s="19"/>
      <c r="B30" s="373"/>
      <c r="C30" s="373"/>
      <c r="D30" s="373"/>
      <c r="E30" s="373"/>
      <c r="F30" s="373"/>
      <c r="G30" s="373"/>
      <c r="H30" s="373"/>
      <c r="I30" s="373"/>
    </row>
    <row r="31" spans="1:3" s="28" customFormat="1" ht="22.5">
      <c r="A31" s="19"/>
      <c r="B31" s="19"/>
      <c r="C31" s="34"/>
    </row>
    <row r="32" spans="1:3" s="28" customFormat="1" ht="22.5">
      <c r="A32" s="19"/>
      <c r="B32" s="19"/>
      <c r="C32" s="34"/>
    </row>
    <row r="33" spans="1:4" s="28" customFormat="1" ht="21">
      <c r="A33" s="395"/>
      <c r="B33" s="395"/>
      <c r="C33" s="395"/>
      <c r="D33" s="395"/>
    </row>
    <row r="34" spans="1:4" s="28" customFormat="1" ht="21">
      <c r="A34" s="395"/>
      <c r="B34" s="395"/>
      <c r="C34" s="395"/>
      <c r="D34" s="395"/>
    </row>
    <row r="35" ht="22.5">
      <c r="D35" s="15"/>
    </row>
    <row r="36" ht="22.5">
      <c r="D36" s="2"/>
    </row>
    <row r="37" ht="22.5">
      <c r="D37" s="2"/>
    </row>
    <row r="38" ht="22.5">
      <c r="D38" s="2"/>
    </row>
    <row r="39" ht="22.5">
      <c r="D39" s="2"/>
    </row>
    <row r="40" ht="22.5">
      <c r="D40" s="2"/>
    </row>
    <row r="41" ht="22.5">
      <c r="D41" s="2"/>
    </row>
    <row r="42" ht="22.5">
      <c r="D42" s="2"/>
    </row>
    <row r="43" ht="22.5">
      <c r="D43" s="2"/>
    </row>
    <row r="44" ht="22.5">
      <c r="D44" s="2"/>
    </row>
    <row r="45" ht="22.5">
      <c r="D45" s="2"/>
    </row>
    <row r="46" ht="22.5">
      <c r="D46" s="2"/>
    </row>
    <row r="47" ht="22.5">
      <c r="D47" s="2"/>
    </row>
    <row r="48" ht="22.5">
      <c r="D48" s="2"/>
    </row>
    <row r="49" ht="22.5">
      <c r="D49" s="2"/>
    </row>
  </sheetData>
  <sheetProtection/>
  <mergeCells count="7">
    <mergeCell ref="A1:C1"/>
    <mergeCell ref="A2:C2"/>
    <mergeCell ref="A3:C3"/>
    <mergeCell ref="A33:D33"/>
    <mergeCell ref="A34:D34"/>
    <mergeCell ref="A19:B19"/>
    <mergeCell ref="B30:I30"/>
  </mergeCells>
  <printOptions/>
  <pageMargins left="1.3779527559055118" right="0.35433070866141736" top="1.1811023622047245" bottom="0.3937007874015748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98" zoomScaleSheetLayoutView="98" zoomScalePageLayoutView="0" workbookViewId="0" topLeftCell="A31">
      <selection activeCell="A21" sqref="A21:H26"/>
    </sheetView>
  </sheetViews>
  <sheetFormatPr defaultColWidth="9.140625" defaultRowHeight="12.75"/>
  <cols>
    <col min="1" max="6" width="9.140625" style="4" customWidth="1"/>
    <col min="7" max="7" width="10.28125" style="4" customWidth="1"/>
    <col min="8" max="8" width="15.140625" style="4" customWidth="1"/>
    <col min="9" max="9" width="63.57421875" style="0" customWidth="1"/>
  </cols>
  <sheetData>
    <row r="1" spans="1:8" ht="24.75">
      <c r="A1" s="371" t="s">
        <v>18</v>
      </c>
      <c r="B1" s="371"/>
      <c r="C1" s="371"/>
      <c r="D1" s="371"/>
      <c r="E1" s="371"/>
      <c r="F1" s="371"/>
      <c r="G1" s="371"/>
      <c r="H1" s="371"/>
    </row>
    <row r="2" spans="1:8" ht="24.75">
      <c r="A2" s="371" t="s">
        <v>64</v>
      </c>
      <c r="B2" s="371"/>
      <c r="C2" s="371"/>
      <c r="D2" s="371"/>
      <c r="E2" s="371"/>
      <c r="F2" s="371"/>
      <c r="G2" s="371"/>
      <c r="H2" s="371"/>
    </row>
    <row r="3" spans="1:8" ht="24.75">
      <c r="A3" s="371" t="s">
        <v>65</v>
      </c>
      <c r="B3" s="371"/>
      <c r="C3" s="371"/>
      <c r="D3" s="371"/>
      <c r="E3" s="371"/>
      <c r="F3" s="371"/>
      <c r="G3" s="371"/>
      <c r="H3" s="371"/>
    </row>
    <row r="4" spans="1:8" ht="24.75">
      <c r="A4" s="74"/>
      <c r="B4" s="74"/>
      <c r="C4" s="74"/>
      <c r="D4" s="1"/>
      <c r="E4" s="1"/>
      <c r="F4" s="1"/>
      <c r="G4" s="1"/>
      <c r="H4" s="1"/>
    </row>
    <row r="5" spans="1:8" ht="24.75">
      <c r="A5" s="75" t="s">
        <v>353</v>
      </c>
      <c r="B5" s="75"/>
      <c r="C5" s="75"/>
      <c r="D5" s="1"/>
      <c r="E5" s="1"/>
      <c r="F5" s="1"/>
      <c r="G5" s="1"/>
      <c r="H5" s="1"/>
    </row>
    <row r="6" spans="1:8" ht="21">
      <c r="A6" s="1"/>
      <c r="B6" s="1" t="s">
        <v>182</v>
      </c>
      <c r="C6" s="1"/>
      <c r="D6" s="1"/>
      <c r="E6" s="1"/>
      <c r="F6" s="1"/>
      <c r="G6" s="1"/>
      <c r="H6" s="2">
        <v>20556640.65</v>
      </c>
    </row>
    <row r="7" spans="1:8" ht="21">
      <c r="A7" s="1"/>
      <c r="B7" s="1"/>
      <c r="C7" s="1"/>
      <c r="D7" s="1"/>
      <c r="E7" s="1"/>
      <c r="F7" s="1"/>
      <c r="G7" s="1"/>
      <c r="H7" s="1"/>
    </row>
    <row r="8" spans="1:8" ht="21">
      <c r="A8" s="1"/>
      <c r="B8" s="1"/>
      <c r="C8" s="1" t="s">
        <v>183</v>
      </c>
      <c r="D8" s="1"/>
      <c r="E8" s="1"/>
      <c r="F8" s="1"/>
      <c r="G8" s="1"/>
      <c r="H8" s="2">
        <v>44747332.82</v>
      </c>
    </row>
    <row r="9" spans="1:9" ht="21">
      <c r="A9" s="1"/>
      <c r="B9" s="1"/>
      <c r="C9" s="1" t="s">
        <v>184</v>
      </c>
      <c r="D9" s="1"/>
      <c r="E9" s="1"/>
      <c r="F9" s="1"/>
      <c r="G9" s="1"/>
      <c r="H9" s="2">
        <v>34899079.75</v>
      </c>
      <c r="I9" s="67"/>
    </row>
    <row r="10" spans="1:8" ht="21">
      <c r="A10" s="1"/>
      <c r="B10" s="6"/>
      <c r="C10" s="1" t="s">
        <v>13</v>
      </c>
      <c r="D10" s="1"/>
      <c r="E10" s="1"/>
      <c r="F10" s="1"/>
      <c r="G10" s="1"/>
      <c r="H10" s="2">
        <f>H8-H9</f>
        <v>9848253.07</v>
      </c>
    </row>
    <row r="11" spans="1:8" ht="21">
      <c r="A11" s="1"/>
      <c r="B11" s="6"/>
      <c r="C11" s="1" t="s">
        <v>9</v>
      </c>
      <c r="D11" s="1"/>
      <c r="E11" s="1"/>
      <c r="F11" s="1"/>
      <c r="G11" s="1"/>
      <c r="H11" s="2">
        <f>H10*25/100</f>
        <v>2462063.2675</v>
      </c>
    </row>
    <row r="12" spans="1:8" ht="21.75" thickBot="1">
      <c r="A12" s="1"/>
      <c r="B12" s="1"/>
      <c r="C12" s="1" t="s">
        <v>185</v>
      </c>
      <c r="D12" s="1"/>
      <c r="E12" s="1"/>
      <c r="F12" s="1"/>
      <c r="G12" s="1"/>
      <c r="H12" s="64">
        <f>H10-H11</f>
        <v>7386189.8025</v>
      </c>
    </row>
    <row r="13" spans="1:8" ht="21.75" thickTop="1">
      <c r="A13" s="1"/>
      <c r="B13" s="1"/>
      <c r="C13" s="1"/>
      <c r="D13" s="1"/>
      <c r="E13" s="1"/>
      <c r="F13" s="1"/>
      <c r="G13" s="1"/>
      <c r="H13" s="1"/>
    </row>
    <row r="14" spans="1:8" ht="21">
      <c r="A14" s="1"/>
      <c r="B14" s="1" t="s">
        <v>10</v>
      </c>
      <c r="C14" s="1"/>
      <c r="D14" s="1"/>
      <c r="E14" s="1"/>
      <c r="F14" s="1"/>
      <c r="G14" s="1"/>
      <c r="H14" s="1"/>
    </row>
    <row r="15" spans="1:8" ht="21">
      <c r="A15" s="1"/>
      <c r="B15" s="1"/>
      <c r="C15" s="1"/>
      <c r="D15" s="1"/>
      <c r="E15" s="1"/>
      <c r="F15" s="1"/>
      <c r="G15" s="1"/>
      <c r="H15" s="1"/>
    </row>
    <row r="16" spans="1:8" ht="21">
      <c r="A16" s="1"/>
      <c r="B16" s="1"/>
      <c r="C16" s="1" t="s">
        <v>186</v>
      </c>
      <c r="D16" s="1"/>
      <c r="E16" s="1"/>
      <c r="F16" s="1"/>
      <c r="G16" s="1"/>
      <c r="H16" s="2">
        <f>SUM(H6)</f>
        <v>20556640.65</v>
      </c>
    </row>
    <row r="17" spans="1:8" ht="21">
      <c r="A17" s="1"/>
      <c r="B17" s="6" t="s">
        <v>11</v>
      </c>
      <c r="C17" s="1" t="s">
        <v>187</v>
      </c>
      <c r="D17" s="1"/>
      <c r="E17" s="1"/>
      <c r="F17" s="1"/>
      <c r="G17" s="1"/>
      <c r="H17" s="2">
        <f>SUM(H11)</f>
        <v>2462063.2675</v>
      </c>
    </row>
    <row r="18" spans="1:8" ht="21.75" thickBot="1">
      <c r="A18" s="1"/>
      <c r="B18" s="1"/>
      <c r="C18" s="1" t="s">
        <v>188</v>
      </c>
      <c r="D18" s="1"/>
      <c r="E18" s="1"/>
      <c r="F18" s="1"/>
      <c r="G18" s="1"/>
      <c r="H18" s="70">
        <f>H16+H17</f>
        <v>23018703.917499997</v>
      </c>
    </row>
    <row r="19" spans="1:8" ht="21.75" thickTop="1">
      <c r="A19" s="1"/>
      <c r="B19" s="1"/>
      <c r="C19" s="1"/>
      <c r="D19" s="1"/>
      <c r="E19" s="1"/>
      <c r="F19" s="1"/>
      <c r="G19" s="1"/>
      <c r="H19" s="3"/>
    </row>
    <row r="20" spans="1:8" s="28" customFormat="1" ht="21">
      <c r="A20" s="1"/>
      <c r="B20" s="1"/>
      <c r="C20" s="1"/>
      <c r="D20" s="1"/>
      <c r="E20" s="1"/>
      <c r="F20" s="1"/>
      <c r="G20" s="1"/>
      <c r="H20" s="3"/>
    </row>
    <row r="21" spans="1:8" s="28" customFormat="1" ht="22.5">
      <c r="A21" s="365"/>
      <c r="B21" s="365"/>
      <c r="C21" s="365"/>
      <c r="D21" s="99"/>
      <c r="E21" s="99"/>
      <c r="F21" s="99"/>
      <c r="G21" s="99"/>
      <c r="H21" s="99"/>
    </row>
    <row r="22" spans="1:3" s="28" customFormat="1" ht="22.5">
      <c r="A22" s="20"/>
      <c r="B22" s="21"/>
      <c r="C22" s="22"/>
    </row>
    <row r="23" spans="1:3" s="28" customFormat="1" ht="22.5">
      <c r="A23" s="19"/>
      <c r="B23" s="19"/>
      <c r="C23" s="19"/>
    </row>
    <row r="24" spans="1:3" s="28" customFormat="1" ht="22.5">
      <c r="A24" s="19"/>
      <c r="B24" s="19"/>
      <c r="C24" s="19"/>
    </row>
    <row r="25" spans="1:3" s="28" customFormat="1" ht="22.5">
      <c r="A25" s="19"/>
      <c r="B25" s="19"/>
      <c r="C25" s="19"/>
    </row>
    <row r="26" spans="1:3" s="28" customFormat="1" ht="22.5">
      <c r="A26" s="19"/>
      <c r="B26" s="19"/>
      <c r="C26" s="19"/>
    </row>
    <row r="27" spans="1:4" s="28" customFormat="1" ht="14.25">
      <c r="A27" s="398"/>
      <c r="B27" s="398"/>
      <c r="C27" s="398"/>
      <c r="D27" s="398"/>
    </row>
    <row r="28" spans="1:8" s="28" customFormat="1" ht="21">
      <c r="A28" s="395"/>
      <c r="B28" s="395"/>
      <c r="C28" s="395"/>
      <c r="D28" s="395"/>
      <c r="E28" s="395"/>
      <c r="F28" s="395"/>
      <c r="G28" s="395"/>
      <c r="H28" s="395"/>
    </row>
    <row r="29" spans="1:8" ht="21">
      <c r="A29" s="5"/>
      <c r="B29" s="5"/>
      <c r="C29" s="5"/>
      <c r="D29" s="5"/>
      <c r="E29" s="5"/>
      <c r="F29" s="5"/>
      <c r="G29" s="5"/>
      <c r="H29" s="1"/>
    </row>
    <row r="30" spans="1:8" ht="21">
      <c r="A30" s="1"/>
      <c r="B30" s="1"/>
      <c r="C30" s="1"/>
      <c r="D30" s="1"/>
      <c r="E30" s="1"/>
      <c r="F30" s="1"/>
      <c r="G30" s="1"/>
      <c r="H30" s="1"/>
    </row>
    <row r="31" spans="1:8" ht="21">
      <c r="A31" s="1"/>
      <c r="B31" s="1"/>
      <c r="C31" s="1"/>
      <c r="D31" s="1"/>
      <c r="E31" s="1"/>
      <c r="F31" s="1"/>
      <c r="G31" s="1"/>
      <c r="H31" s="1"/>
    </row>
    <row r="32" spans="1:8" ht="21">
      <c r="A32" s="1"/>
      <c r="B32" s="1"/>
      <c r="C32" s="1"/>
      <c r="D32" s="1"/>
      <c r="E32" s="1"/>
      <c r="F32" s="1"/>
      <c r="G32" s="1"/>
      <c r="H32" s="1"/>
    </row>
    <row r="33" spans="1:8" ht="21">
      <c r="A33" s="1"/>
      <c r="B33" s="1"/>
      <c r="C33" s="1"/>
      <c r="D33" s="1"/>
      <c r="E33" s="1"/>
      <c r="F33" s="1"/>
      <c r="G33" s="1"/>
      <c r="H33" s="1"/>
    </row>
  </sheetData>
  <sheetProtection/>
  <mergeCells count="5">
    <mergeCell ref="A28:H28"/>
    <mergeCell ref="A27:D27"/>
    <mergeCell ref="A1:H1"/>
    <mergeCell ref="A2:H2"/>
    <mergeCell ref="A3:H3"/>
  </mergeCells>
  <printOptions/>
  <pageMargins left="1.3779527559055118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106" zoomScaleSheetLayoutView="106" zoomScalePageLayoutView="0" workbookViewId="0" topLeftCell="A34">
      <selection activeCell="G24" sqref="G24"/>
    </sheetView>
  </sheetViews>
  <sheetFormatPr defaultColWidth="9.140625" defaultRowHeight="12.75"/>
  <cols>
    <col min="1" max="1" width="8.7109375" style="26" customWidth="1"/>
    <col min="2" max="6" width="9.140625" style="26" customWidth="1"/>
    <col min="7" max="7" width="16.7109375" style="26" customWidth="1"/>
    <col min="8" max="8" width="17.140625" style="51" customWidth="1"/>
    <col min="9" max="9" width="18.140625" style="26" customWidth="1"/>
    <col min="10" max="10" width="9.140625" style="26" customWidth="1"/>
    <col min="11" max="15" width="9.140625" style="23" customWidth="1"/>
  </cols>
  <sheetData>
    <row r="1" spans="1:9" ht="24.75">
      <c r="A1" s="371" t="s">
        <v>18</v>
      </c>
      <c r="B1" s="371"/>
      <c r="C1" s="371"/>
      <c r="D1" s="371"/>
      <c r="E1" s="371"/>
      <c r="F1" s="371"/>
      <c r="G1" s="371"/>
      <c r="H1" s="371"/>
      <c r="I1" s="371"/>
    </row>
    <row r="2" spans="1:9" ht="24.75">
      <c r="A2" s="371" t="s">
        <v>64</v>
      </c>
      <c r="B2" s="371"/>
      <c r="C2" s="371"/>
      <c r="D2" s="371"/>
      <c r="E2" s="371"/>
      <c r="F2" s="371"/>
      <c r="G2" s="371"/>
      <c r="H2" s="371"/>
      <c r="I2" s="371"/>
    </row>
    <row r="3" spans="1:9" ht="24.75">
      <c r="A3" s="371" t="s">
        <v>65</v>
      </c>
      <c r="B3" s="371"/>
      <c r="C3" s="371"/>
      <c r="D3" s="371"/>
      <c r="E3" s="371"/>
      <c r="F3" s="371"/>
      <c r="G3" s="371"/>
      <c r="H3" s="371"/>
      <c r="I3" s="371"/>
    </row>
    <row r="4" spans="1:3" ht="24.75">
      <c r="A4" s="74"/>
      <c r="B4" s="74"/>
      <c r="C4" s="74"/>
    </row>
    <row r="5" spans="1:3" ht="24.75">
      <c r="A5" s="75" t="s">
        <v>355</v>
      </c>
      <c r="B5" s="75"/>
      <c r="C5" s="75"/>
    </row>
    <row r="7" spans="1:9" ht="24.75">
      <c r="A7" s="26" t="s">
        <v>139</v>
      </c>
      <c r="B7" s="8"/>
      <c r="G7" s="51"/>
      <c r="I7" s="135">
        <v>25952190.88</v>
      </c>
    </row>
    <row r="8" spans="1:7" ht="24.75">
      <c r="A8" s="8"/>
      <c r="B8" s="8" t="s">
        <v>13</v>
      </c>
      <c r="G8" s="51">
        <v>9848253.07</v>
      </c>
    </row>
    <row r="9" spans="1:7" ht="24.75">
      <c r="A9" s="128" t="s">
        <v>12</v>
      </c>
      <c r="B9" s="8" t="s">
        <v>140</v>
      </c>
      <c r="G9" s="97">
        <v>2462063.27</v>
      </c>
    </row>
    <row r="10" spans="1:8" ht="24.75">
      <c r="A10" s="128" t="s">
        <v>11</v>
      </c>
      <c r="B10" s="8" t="s">
        <v>141</v>
      </c>
      <c r="G10" s="51"/>
      <c r="H10" s="51">
        <f>G8-G9</f>
        <v>7386189.800000001</v>
      </c>
    </row>
    <row r="11" spans="1:8" ht="24.75">
      <c r="A11" s="128"/>
      <c r="B11" s="8" t="s">
        <v>142</v>
      </c>
      <c r="G11" s="51"/>
      <c r="H11" s="51">
        <v>222296</v>
      </c>
    </row>
    <row r="12" spans="1:8" ht="24.75">
      <c r="A12" s="128"/>
      <c r="B12" s="8" t="s">
        <v>191</v>
      </c>
      <c r="G12" s="51"/>
      <c r="H12" s="51">
        <v>20</v>
      </c>
    </row>
    <row r="13" spans="1:8" ht="24.75">
      <c r="A13" s="128"/>
      <c r="B13" s="8" t="s">
        <v>192</v>
      </c>
      <c r="G13" s="51"/>
      <c r="H13" s="51">
        <v>7775</v>
      </c>
    </row>
    <row r="14" spans="1:8" ht="24.75">
      <c r="A14" s="128"/>
      <c r="B14" s="8" t="s">
        <v>193</v>
      </c>
      <c r="G14" s="51"/>
      <c r="H14" s="51">
        <v>10340</v>
      </c>
    </row>
    <row r="15" spans="1:8" ht="24.75">
      <c r="A15" s="128"/>
      <c r="B15" s="8" t="s">
        <v>194</v>
      </c>
      <c r="G15" s="51"/>
      <c r="H15" s="51">
        <v>1350</v>
      </c>
    </row>
    <row r="16" spans="1:8" ht="24.75">
      <c r="A16" s="128"/>
      <c r="B16" s="8" t="s">
        <v>195</v>
      </c>
      <c r="G16" s="51"/>
      <c r="H16" s="51">
        <v>199324.81</v>
      </c>
    </row>
    <row r="17" spans="1:8" ht="24.75">
      <c r="A17" s="128"/>
      <c r="B17" s="8" t="s">
        <v>196</v>
      </c>
      <c r="G17" s="51"/>
      <c r="H17" s="51">
        <v>0.75</v>
      </c>
    </row>
    <row r="18" spans="1:9" ht="24.75">
      <c r="A18" s="128" t="s">
        <v>12</v>
      </c>
      <c r="B18" s="8" t="s">
        <v>14</v>
      </c>
      <c r="G18" s="50"/>
      <c r="H18" s="97">
        <v>3613640</v>
      </c>
      <c r="I18" s="133">
        <f>H10+H11+H12+H13+H14+H15+H16+H17-H18</f>
        <v>4213656.36</v>
      </c>
    </row>
    <row r="19" spans="1:9" ht="24.75">
      <c r="A19" s="128"/>
      <c r="B19" s="8" t="s">
        <v>143</v>
      </c>
      <c r="G19" s="87"/>
      <c r="I19" s="134">
        <f>SUM(I7:I18)</f>
        <v>30165847.24</v>
      </c>
    </row>
    <row r="20" spans="1:7" ht="24.75">
      <c r="A20" s="8"/>
      <c r="B20" s="8"/>
      <c r="G20" s="58"/>
    </row>
    <row r="21" spans="1:7" ht="24.75">
      <c r="A21" s="8" t="s">
        <v>144</v>
      </c>
      <c r="B21" s="8"/>
      <c r="G21" s="58"/>
    </row>
    <row r="22" spans="1:9" ht="25.5" thickBot="1">
      <c r="A22" s="8"/>
      <c r="B22" s="8" t="s">
        <v>15</v>
      </c>
      <c r="G22" s="131"/>
      <c r="I22" s="132">
        <f>SUM(I19)</f>
        <v>30165847.24</v>
      </c>
    </row>
    <row r="23" spans="1:15" s="28" customFormat="1" ht="25.5" thickTop="1">
      <c r="A23" s="26"/>
      <c r="B23" s="26"/>
      <c r="C23" s="26"/>
      <c r="D23" s="26"/>
      <c r="E23" s="26"/>
      <c r="F23" s="26"/>
      <c r="G23" s="58"/>
      <c r="H23" s="51"/>
      <c r="I23" s="26"/>
      <c r="J23" s="26"/>
      <c r="K23" s="23"/>
      <c r="L23" s="23"/>
      <c r="M23" s="23"/>
      <c r="N23" s="23"/>
      <c r="O23" s="23"/>
    </row>
    <row r="24" spans="1:15" s="28" customFormat="1" ht="24.75">
      <c r="A24" s="26" t="s">
        <v>190</v>
      </c>
      <c r="B24" s="26"/>
      <c r="C24" s="26"/>
      <c r="D24" s="26"/>
      <c r="E24" s="26"/>
      <c r="F24" s="26"/>
      <c r="G24" s="26"/>
      <c r="H24" s="51"/>
      <c r="I24" s="26"/>
      <c r="J24" s="26"/>
      <c r="K24" s="23"/>
      <c r="L24" s="23"/>
      <c r="M24" s="23"/>
      <c r="N24" s="23"/>
      <c r="O24" s="23"/>
    </row>
    <row r="25" spans="1:15" s="28" customFormat="1" ht="24.75">
      <c r="A25" s="26" t="s">
        <v>524</v>
      </c>
      <c r="B25" s="26"/>
      <c r="C25" s="26"/>
      <c r="D25" s="26"/>
      <c r="E25" s="26"/>
      <c r="F25" s="26"/>
      <c r="G25" s="26"/>
      <c r="H25" s="51"/>
      <c r="I25" s="26"/>
      <c r="J25" s="26"/>
      <c r="K25" s="23"/>
      <c r="L25" s="23"/>
      <c r="M25" s="23"/>
      <c r="N25" s="23"/>
      <c r="O25" s="23"/>
    </row>
    <row r="26" spans="1:15" s="28" customFormat="1" ht="24.75">
      <c r="A26" s="129"/>
      <c r="B26" s="129"/>
      <c r="C26" s="129"/>
      <c r="D26" s="26"/>
      <c r="E26" s="26"/>
      <c r="F26" s="26"/>
      <c r="G26" s="26"/>
      <c r="H26" s="51"/>
      <c r="I26" s="26"/>
      <c r="J26" s="26"/>
      <c r="K26" s="23"/>
      <c r="L26" s="23"/>
      <c r="M26" s="23"/>
      <c r="N26" s="23"/>
      <c r="O26" s="23"/>
    </row>
    <row r="27" spans="1:15" s="28" customFormat="1" ht="24.75">
      <c r="A27" s="129"/>
      <c r="B27" s="129"/>
      <c r="C27" s="129"/>
      <c r="D27" s="26"/>
      <c r="E27" s="26"/>
      <c r="F27" s="26"/>
      <c r="G27" s="26"/>
      <c r="H27" s="51"/>
      <c r="I27" s="26"/>
      <c r="J27" s="26"/>
      <c r="K27" s="23"/>
      <c r="L27" s="23"/>
      <c r="M27" s="23"/>
      <c r="N27" s="23"/>
      <c r="O27" s="23"/>
    </row>
    <row r="28" spans="1:15" s="28" customFormat="1" ht="24.75">
      <c r="A28" s="52"/>
      <c r="B28" s="53"/>
      <c r="C28" s="130"/>
      <c r="D28" s="26"/>
      <c r="E28" s="26"/>
      <c r="F28" s="26"/>
      <c r="G28" s="26"/>
      <c r="H28" s="51"/>
      <c r="I28" s="26"/>
      <c r="J28" s="26"/>
      <c r="K28" s="23"/>
      <c r="L28" s="23"/>
      <c r="M28" s="23"/>
      <c r="N28" s="23"/>
      <c r="O28" s="23"/>
    </row>
    <row r="29" spans="1:15" s="28" customFormat="1" ht="24.75">
      <c r="A29" s="129"/>
      <c r="B29" s="129"/>
      <c r="C29" s="129"/>
      <c r="D29" s="26"/>
      <c r="E29" s="26"/>
      <c r="F29" s="26"/>
      <c r="G29" s="26"/>
      <c r="H29" s="51"/>
      <c r="I29" s="26"/>
      <c r="J29" s="26"/>
      <c r="K29" s="23"/>
      <c r="L29" s="23"/>
      <c r="M29" s="23"/>
      <c r="N29" s="23"/>
      <c r="O29" s="23"/>
    </row>
    <row r="30" spans="1:15" s="28" customFormat="1" ht="24.75">
      <c r="A30" s="129"/>
      <c r="B30" s="129"/>
      <c r="C30" s="129"/>
      <c r="D30" s="26"/>
      <c r="E30" s="26"/>
      <c r="F30" s="26"/>
      <c r="G30" s="26"/>
      <c r="H30" s="51"/>
      <c r="I30" s="26"/>
      <c r="J30" s="26"/>
      <c r="K30" s="23"/>
      <c r="L30" s="23"/>
      <c r="M30" s="23"/>
      <c r="N30" s="23"/>
      <c r="O30" s="23"/>
    </row>
    <row r="31" spans="1:15" s="28" customFormat="1" ht="24.75">
      <c r="A31" s="129"/>
      <c r="B31" s="129"/>
      <c r="C31" s="129"/>
      <c r="D31" s="26"/>
      <c r="E31" s="26"/>
      <c r="F31" s="26"/>
      <c r="G31" s="26"/>
      <c r="H31" s="51"/>
      <c r="I31" s="26"/>
      <c r="J31" s="26"/>
      <c r="K31" s="23"/>
      <c r="L31" s="23"/>
      <c r="M31" s="23"/>
      <c r="N31" s="23"/>
      <c r="O31" s="23"/>
    </row>
    <row r="32" spans="1:15" s="28" customFormat="1" ht="24.75">
      <c r="A32" s="399"/>
      <c r="B32" s="399"/>
      <c r="C32" s="399"/>
      <c r="D32" s="399"/>
      <c r="E32" s="26"/>
      <c r="F32" s="26"/>
      <c r="G32" s="26"/>
      <c r="H32" s="51"/>
      <c r="I32" s="26"/>
      <c r="J32" s="26"/>
      <c r="K32" s="23"/>
      <c r="L32" s="23"/>
      <c r="M32" s="23"/>
      <c r="N32" s="23"/>
      <c r="O32" s="23"/>
    </row>
    <row r="33" spans="1:15" s="28" customFormat="1" ht="24.75">
      <c r="A33" s="26"/>
      <c r="B33" s="26"/>
      <c r="C33" s="26"/>
      <c r="D33" s="26"/>
      <c r="E33" s="26"/>
      <c r="F33" s="26"/>
      <c r="G33" s="26"/>
      <c r="H33" s="51"/>
      <c r="I33" s="26"/>
      <c r="J33" s="26"/>
      <c r="K33" s="23"/>
      <c r="L33" s="23"/>
      <c r="M33" s="23"/>
      <c r="N33" s="23"/>
      <c r="O33" s="23"/>
    </row>
    <row r="34" spans="1:15" s="28" customFormat="1" ht="24.75">
      <c r="A34" s="26"/>
      <c r="B34" s="26"/>
      <c r="C34" s="26"/>
      <c r="D34" s="26"/>
      <c r="E34" s="26"/>
      <c r="F34" s="26"/>
      <c r="G34" s="26"/>
      <c r="H34" s="51"/>
      <c r="I34" s="26"/>
      <c r="J34" s="26"/>
      <c r="K34" s="23"/>
      <c r="L34" s="23"/>
      <c r="M34" s="23"/>
      <c r="N34" s="23"/>
      <c r="O34" s="23"/>
    </row>
    <row r="35" spans="1:15" s="28" customFormat="1" ht="24.75">
      <c r="A35" s="26"/>
      <c r="B35" s="26"/>
      <c r="C35" s="26"/>
      <c r="D35" s="26"/>
      <c r="E35" s="26"/>
      <c r="F35" s="26"/>
      <c r="G35" s="26"/>
      <c r="H35" s="51"/>
      <c r="I35" s="26"/>
      <c r="J35" s="26"/>
      <c r="K35" s="23"/>
      <c r="L35" s="23"/>
      <c r="M35" s="23"/>
      <c r="N35" s="23"/>
      <c r="O35" s="23"/>
    </row>
  </sheetData>
  <sheetProtection/>
  <mergeCells count="4">
    <mergeCell ref="A32:D32"/>
    <mergeCell ref="A1:I1"/>
    <mergeCell ref="A2:I2"/>
    <mergeCell ref="A3:I3"/>
  </mergeCells>
  <printOptions/>
  <pageMargins left="1.3779527559055118" right="0.15748031496062992" top="0.3937007874015748" bottom="0.1968503937007874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95" zoomScaleSheetLayoutView="95" zoomScalePageLayoutView="0" workbookViewId="0" topLeftCell="A38">
      <selection activeCell="A47" sqref="A47:G52"/>
    </sheetView>
  </sheetViews>
  <sheetFormatPr defaultColWidth="9.140625" defaultRowHeight="12.75"/>
  <cols>
    <col min="1" max="1" width="24.57421875" style="26" customWidth="1"/>
    <col min="2" max="2" width="20.57421875" style="26" customWidth="1"/>
    <col min="3" max="3" width="48.57421875" style="26" customWidth="1"/>
    <col min="4" max="4" width="18.00390625" style="26" customWidth="1"/>
    <col min="5" max="5" width="16.140625" style="26" customWidth="1"/>
    <col min="6" max="6" width="15.421875" style="26" customWidth="1"/>
    <col min="7" max="7" width="16.140625" style="51" customWidth="1"/>
    <col min="8" max="8" width="15.7109375" style="26" customWidth="1"/>
    <col min="9" max="16" width="9.140625" style="26" customWidth="1"/>
  </cols>
  <sheetData>
    <row r="1" spans="1:9" ht="24.75">
      <c r="A1" s="371" t="s">
        <v>18</v>
      </c>
      <c r="B1" s="371"/>
      <c r="C1" s="371"/>
      <c r="D1" s="371"/>
      <c r="E1" s="371"/>
      <c r="F1" s="371"/>
      <c r="G1" s="371"/>
      <c r="H1" s="371"/>
      <c r="I1" s="75"/>
    </row>
    <row r="2" spans="1:9" ht="24.75">
      <c r="A2" s="371" t="s">
        <v>64</v>
      </c>
      <c r="B2" s="371"/>
      <c r="C2" s="371"/>
      <c r="D2" s="371"/>
      <c r="E2" s="371"/>
      <c r="F2" s="371"/>
      <c r="G2" s="371"/>
      <c r="H2" s="371"/>
      <c r="I2" s="75"/>
    </row>
    <row r="3" spans="1:9" ht="24.75">
      <c r="A3" s="371" t="s">
        <v>65</v>
      </c>
      <c r="B3" s="371"/>
      <c r="C3" s="371"/>
      <c r="D3" s="371"/>
      <c r="E3" s="371"/>
      <c r="F3" s="371"/>
      <c r="G3" s="371"/>
      <c r="H3" s="371"/>
      <c r="I3" s="75"/>
    </row>
    <row r="5" ht="24.75">
      <c r="A5" s="117" t="s">
        <v>354</v>
      </c>
    </row>
    <row r="6" spans="1:16" s="148" customFormat="1" ht="24.75">
      <c r="A6" s="400" t="s">
        <v>78</v>
      </c>
      <c r="B6" s="400" t="s">
        <v>146</v>
      </c>
      <c r="C6" s="400" t="s">
        <v>80</v>
      </c>
      <c r="D6" s="147" t="s">
        <v>147</v>
      </c>
      <c r="E6" s="400" t="s">
        <v>149</v>
      </c>
      <c r="F6" s="400" t="s">
        <v>150</v>
      </c>
      <c r="G6" s="402" t="s">
        <v>151</v>
      </c>
      <c r="H6" s="404" t="s">
        <v>152</v>
      </c>
      <c r="I6" s="74"/>
      <c r="J6" s="74"/>
      <c r="K6" s="74"/>
      <c r="L6" s="74"/>
      <c r="M6" s="74"/>
      <c r="N6" s="74"/>
      <c r="O6" s="74"/>
      <c r="P6" s="74"/>
    </row>
    <row r="7" spans="1:16" s="148" customFormat="1" ht="24.75">
      <c r="A7" s="401"/>
      <c r="B7" s="401"/>
      <c r="C7" s="401"/>
      <c r="D7" s="149" t="s">
        <v>148</v>
      </c>
      <c r="E7" s="401"/>
      <c r="F7" s="401"/>
      <c r="G7" s="403"/>
      <c r="H7" s="405"/>
      <c r="I7" s="74"/>
      <c r="J7" s="74"/>
      <c r="K7" s="74"/>
      <c r="L7" s="74"/>
      <c r="M7" s="74"/>
      <c r="N7" s="74"/>
      <c r="O7" s="74"/>
      <c r="P7" s="74"/>
    </row>
    <row r="8" spans="1:16" s="148" customFormat="1" ht="24.75">
      <c r="A8" s="306" t="s">
        <v>153</v>
      </c>
      <c r="B8" s="304" t="s">
        <v>127</v>
      </c>
      <c r="C8" s="306" t="s">
        <v>468</v>
      </c>
      <c r="D8" s="309">
        <v>368100</v>
      </c>
      <c r="E8" s="310">
        <v>349000</v>
      </c>
      <c r="F8" s="309">
        <v>349000</v>
      </c>
      <c r="G8" s="311">
        <f>D8-F8</f>
        <v>19100</v>
      </c>
      <c r="H8" s="307"/>
      <c r="I8" s="256"/>
      <c r="J8" s="256"/>
      <c r="K8" s="256"/>
      <c r="L8" s="256"/>
      <c r="M8" s="256"/>
      <c r="N8" s="256"/>
      <c r="O8" s="256"/>
      <c r="P8" s="256"/>
    </row>
    <row r="9" spans="1:16" s="148" customFormat="1" ht="24.75">
      <c r="A9" s="82" t="s">
        <v>153</v>
      </c>
      <c r="B9" s="304" t="s">
        <v>127</v>
      </c>
      <c r="C9" s="312" t="s">
        <v>469</v>
      </c>
      <c r="D9" s="309">
        <v>552000</v>
      </c>
      <c r="E9" s="309">
        <v>400000</v>
      </c>
      <c r="F9" s="309">
        <v>400000</v>
      </c>
      <c r="G9" s="311">
        <f>D9-F9</f>
        <v>152000</v>
      </c>
      <c r="H9" s="307"/>
      <c r="I9" s="256"/>
      <c r="J9" s="256"/>
      <c r="K9" s="256"/>
      <c r="L9" s="256"/>
      <c r="M9" s="256"/>
      <c r="N9" s="256"/>
      <c r="O9" s="256"/>
      <c r="P9" s="256"/>
    </row>
    <row r="10" spans="1:16" s="148" customFormat="1" ht="24.75">
      <c r="A10" s="82" t="s">
        <v>153</v>
      </c>
      <c r="B10" s="304" t="s">
        <v>127</v>
      </c>
      <c r="C10" s="312" t="s">
        <v>471</v>
      </c>
      <c r="D10" s="309">
        <v>99800</v>
      </c>
      <c r="E10" s="309">
        <v>99000</v>
      </c>
      <c r="F10" s="309">
        <v>99000</v>
      </c>
      <c r="G10" s="311">
        <f>D10-F10</f>
        <v>800</v>
      </c>
      <c r="H10" s="308"/>
      <c r="I10" s="256"/>
      <c r="J10" s="256"/>
      <c r="K10" s="256"/>
      <c r="L10" s="256"/>
      <c r="M10" s="256"/>
      <c r="N10" s="256"/>
      <c r="O10" s="256"/>
      <c r="P10" s="256"/>
    </row>
    <row r="11" spans="1:16" s="148" customFormat="1" ht="24.75">
      <c r="A11" s="82" t="s">
        <v>153</v>
      </c>
      <c r="B11" s="304" t="s">
        <v>127</v>
      </c>
      <c r="C11" s="312" t="s">
        <v>470</v>
      </c>
      <c r="D11" s="309">
        <v>1203000</v>
      </c>
      <c r="E11" s="309">
        <v>1132600</v>
      </c>
      <c r="F11" s="309">
        <v>1132600</v>
      </c>
      <c r="G11" s="311">
        <f>D11-F11</f>
        <v>70400</v>
      </c>
      <c r="H11" s="308"/>
      <c r="I11" s="256"/>
      <c r="J11" s="256"/>
      <c r="K11" s="256"/>
      <c r="L11" s="256"/>
      <c r="M11" s="256"/>
      <c r="N11" s="256"/>
      <c r="O11" s="256"/>
      <c r="P11" s="256"/>
    </row>
    <row r="12" spans="1:16" s="148" customFormat="1" ht="24.75">
      <c r="A12" s="82" t="s">
        <v>153</v>
      </c>
      <c r="B12" s="304" t="s">
        <v>127</v>
      </c>
      <c r="C12" s="312" t="s">
        <v>471</v>
      </c>
      <c r="D12" s="309">
        <v>134900</v>
      </c>
      <c r="E12" s="309">
        <v>125000</v>
      </c>
      <c r="F12" s="309">
        <v>125000</v>
      </c>
      <c r="G12" s="311">
        <f>D12-F12</f>
        <v>9900</v>
      </c>
      <c r="H12" s="308"/>
      <c r="I12" s="256"/>
      <c r="J12" s="256"/>
      <c r="K12" s="256"/>
      <c r="L12" s="256"/>
      <c r="M12" s="256"/>
      <c r="N12" s="256"/>
      <c r="O12" s="256"/>
      <c r="P12" s="256"/>
    </row>
    <row r="13" spans="1:16" s="4" customFormat="1" ht="22.5">
      <c r="A13" s="82" t="s">
        <v>153</v>
      </c>
      <c r="B13" s="304" t="s">
        <v>176</v>
      </c>
      <c r="C13" s="138" t="s">
        <v>154</v>
      </c>
      <c r="D13" s="141">
        <v>3800000</v>
      </c>
      <c r="E13" s="141">
        <v>3387000</v>
      </c>
      <c r="F13" s="303" t="s">
        <v>177</v>
      </c>
      <c r="G13" s="305">
        <f>SUM(E13)</f>
        <v>3387000</v>
      </c>
      <c r="H13" s="146"/>
      <c r="I13" s="8"/>
      <c r="J13" s="8"/>
      <c r="K13" s="8"/>
      <c r="L13" s="8"/>
      <c r="M13" s="8"/>
      <c r="N13" s="8"/>
      <c r="O13" s="8"/>
      <c r="P13" s="8"/>
    </row>
    <row r="14" spans="1:16" s="4" customFormat="1" ht="22.5">
      <c r="A14" s="82" t="s">
        <v>153</v>
      </c>
      <c r="B14" s="304" t="s">
        <v>127</v>
      </c>
      <c r="C14" s="138" t="s">
        <v>155</v>
      </c>
      <c r="D14" s="141">
        <v>727000</v>
      </c>
      <c r="E14" s="141">
        <v>469900</v>
      </c>
      <c r="F14" s="303" t="s">
        <v>177</v>
      </c>
      <c r="G14" s="305">
        <f>SUM(E14)</f>
        <v>469900</v>
      </c>
      <c r="H14" s="146"/>
      <c r="I14" s="8"/>
      <c r="J14" s="8"/>
      <c r="K14" s="8"/>
      <c r="L14" s="8"/>
      <c r="M14" s="8"/>
      <c r="N14" s="8"/>
      <c r="O14" s="8"/>
      <c r="P14" s="8"/>
    </row>
    <row r="15" spans="1:16" s="4" customFormat="1" ht="22.5">
      <c r="A15" s="82" t="s">
        <v>153</v>
      </c>
      <c r="B15" s="304" t="s">
        <v>127</v>
      </c>
      <c r="C15" s="138" t="s">
        <v>156</v>
      </c>
      <c r="D15" s="141">
        <v>97000</v>
      </c>
      <c r="E15" s="141">
        <v>76440</v>
      </c>
      <c r="F15" s="139">
        <f>SUM(E15)</f>
        <v>76440</v>
      </c>
      <c r="G15" s="12">
        <f>D15-F15</f>
        <v>20560</v>
      </c>
      <c r="H15" s="146"/>
      <c r="I15" s="8"/>
      <c r="J15" s="8"/>
      <c r="K15" s="8"/>
      <c r="L15" s="8"/>
      <c r="M15" s="8"/>
      <c r="N15" s="8"/>
      <c r="O15" s="8"/>
      <c r="P15" s="8"/>
    </row>
    <row r="16" spans="1:16" s="4" customFormat="1" ht="22.5">
      <c r="A16" s="82" t="s">
        <v>153</v>
      </c>
      <c r="B16" s="83" t="s">
        <v>127</v>
      </c>
      <c r="C16" s="138" t="s">
        <v>157</v>
      </c>
      <c r="D16" s="139">
        <v>311700</v>
      </c>
      <c r="E16" s="141">
        <v>285000</v>
      </c>
      <c r="F16" s="145" t="s">
        <v>177</v>
      </c>
      <c r="G16" s="12">
        <f>SUM(E16)</f>
        <v>285000</v>
      </c>
      <c r="H16" s="146"/>
      <c r="I16" s="8"/>
      <c r="J16" s="8"/>
      <c r="K16" s="8"/>
      <c r="L16" s="8"/>
      <c r="M16" s="8"/>
      <c r="N16" s="8"/>
      <c r="O16" s="8"/>
      <c r="P16" s="8"/>
    </row>
    <row r="17" spans="1:16" s="4" customFormat="1" ht="22.5">
      <c r="A17" s="82" t="s">
        <v>153</v>
      </c>
      <c r="B17" s="83" t="s">
        <v>127</v>
      </c>
      <c r="C17" s="138" t="s">
        <v>473</v>
      </c>
      <c r="D17" s="139">
        <v>122000</v>
      </c>
      <c r="E17" s="141">
        <v>92000</v>
      </c>
      <c r="F17" s="139">
        <f>SUM(E17)</f>
        <v>92000</v>
      </c>
      <c r="G17" s="12">
        <f>D17-F17</f>
        <v>30000</v>
      </c>
      <c r="H17" s="146"/>
      <c r="I17" s="8"/>
      <c r="J17" s="8"/>
      <c r="K17" s="8"/>
      <c r="L17" s="8"/>
      <c r="M17" s="8"/>
      <c r="N17" s="8"/>
      <c r="O17" s="8"/>
      <c r="P17" s="8"/>
    </row>
    <row r="18" spans="1:16" s="4" customFormat="1" ht="22.5">
      <c r="A18" s="82" t="s">
        <v>153</v>
      </c>
      <c r="B18" s="83" t="s">
        <v>127</v>
      </c>
      <c r="C18" s="138" t="s">
        <v>158</v>
      </c>
      <c r="D18" s="139">
        <v>318000</v>
      </c>
      <c r="E18" s="141">
        <v>265000</v>
      </c>
      <c r="F18" s="139">
        <f>SUM(E18)</f>
        <v>265000</v>
      </c>
      <c r="G18" s="12">
        <f>D18-F18</f>
        <v>53000</v>
      </c>
      <c r="H18" s="146"/>
      <c r="I18" s="8"/>
      <c r="J18" s="8"/>
      <c r="K18" s="8"/>
      <c r="L18" s="8"/>
      <c r="M18" s="8"/>
      <c r="N18" s="8"/>
      <c r="O18" s="8"/>
      <c r="P18" s="8"/>
    </row>
    <row r="19" spans="1:16" s="4" customFormat="1" ht="22.5">
      <c r="A19" s="82" t="s">
        <v>153</v>
      </c>
      <c r="B19" s="83" t="s">
        <v>127</v>
      </c>
      <c r="C19" s="138" t="s">
        <v>159</v>
      </c>
      <c r="D19" s="139">
        <v>159800</v>
      </c>
      <c r="E19" s="141">
        <v>110700</v>
      </c>
      <c r="F19" s="139">
        <f>SUM(E19)</f>
        <v>110700</v>
      </c>
      <c r="G19" s="12">
        <f>D19-F19</f>
        <v>49100</v>
      </c>
      <c r="H19" s="146"/>
      <c r="I19" s="8"/>
      <c r="J19" s="8"/>
      <c r="K19" s="8"/>
      <c r="L19" s="8"/>
      <c r="M19" s="8"/>
      <c r="N19" s="8"/>
      <c r="O19" s="8"/>
      <c r="P19" s="8"/>
    </row>
    <row r="20" spans="1:16" s="4" customFormat="1" ht="22.5">
      <c r="A20" s="82" t="s">
        <v>153</v>
      </c>
      <c r="B20" s="83" t="s">
        <v>127</v>
      </c>
      <c r="C20" s="138" t="s">
        <v>160</v>
      </c>
      <c r="D20" s="139">
        <v>190000</v>
      </c>
      <c r="E20" s="141">
        <v>123000</v>
      </c>
      <c r="F20" s="139">
        <f>SUM(E20)</f>
        <v>123000</v>
      </c>
      <c r="G20" s="12">
        <f>D20-F20</f>
        <v>67000</v>
      </c>
      <c r="H20" s="146"/>
      <c r="I20" s="8"/>
      <c r="J20" s="8"/>
      <c r="K20" s="8"/>
      <c r="L20" s="8"/>
      <c r="M20" s="8"/>
      <c r="N20" s="8"/>
      <c r="O20" s="8"/>
      <c r="P20" s="8"/>
    </row>
    <row r="21" spans="1:16" s="4" customFormat="1" ht="22.5">
      <c r="A21" s="82" t="s">
        <v>153</v>
      </c>
      <c r="B21" s="83" t="s">
        <v>127</v>
      </c>
      <c r="C21" s="138" t="s">
        <v>161</v>
      </c>
      <c r="D21" s="139">
        <v>165800</v>
      </c>
      <c r="E21" s="141">
        <v>150000</v>
      </c>
      <c r="F21" s="145" t="s">
        <v>177</v>
      </c>
      <c r="G21" s="12">
        <f>SUM(E21)</f>
        <v>150000</v>
      </c>
      <c r="H21" s="146"/>
      <c r="I21" s="8"/>
      <c r="J21" s="8"/>
      <c r="K21" s="8"/>
      <c r="L21" s="8"/>
      <c r="M21" s="8"/>
      <c r="N21" s="8"/>
      <c r="O21" s="8"/>
      <c r="P21" s="8"/>
    </row>
    <row r="22" spans="1:16" s="4" customFormat="1" ht="22.5">
      <c r="A22" s="82" t="s">
        <v>153</v>
      </c>
      <c r="B22" s="83" t="s">
        <v>127</v>
      </c>
      <c r="C22" s="138" t="s">
        <v>162</v>
      </c>
      <c r="D22" s="139">
        <v>67400</v>
      </c>
      <c r="E22" s="141">
        <v>62000</v>
      </c>
      <c r="F22" s="139">
        <f>SUM(E22)</f>
        <v>62000</v>
      </c>
      <c r="G22" s="12">
        <f>D22-F22</f>
        <v>5400</v>
      </c>
      <c r="H22" s="146"/>
      <c r="I22" s="8"/>
      <c r="J22" s="8"/>
      <c r="K22" s="8"/>
      <c r="L22" s="8"/>
      <c r="M22" s="8"/>
      <c r="N22" s="8"/>
      <c r="O22" s="8"/>
      <c r="P22" s="8"/>
    </row>
    <row r="23" spans="1:16" s="4" customFormat="1" ht="22.5">
      <c r="A23" s="82" t="s">
        <v>153</v>
      </c>
      <c r="B23" s="83" t="s">
        <v>127</v>
      </c>
      <c r="C23" s="138" t="s">
        <v>163</v>
      </c>
      <c r="D23" s="139">
        <v>430000</v>
      </c>
      <c r="E23" s="141">
        <v>323000</v>
      </c>
      <c r="F23" s="139">
        <f aca="true" t="shared" si="0" ref="F23:F29">SUM(E23)</f>
        <v>323000</v>
      </c>
      <c r="G23" s="12">
        <f aca="true" t="shared" si="1" ref="G23:G29">D23-F23</f>
        <v>107000</v>
      </c>
      <c r="H23" s="146"/>
      <c r="I23" s="8"/>
      <c r="J23" s="8"/>
      <c r="K23" s="8"/>
      <c r="L23" s="8"/>
      <c r="M23" s="8"/>
      <c r="N23" s="8"/>
      <c r="O23" s="8"/>
      <c r="P23" s="8"/>
    </row>
    <row r="24" spans="1:16" s="4" customFormat="1" ht="22.5">
      <c r="A24" s="315" t="s">
        <v>153</v>
      </c>
      <c r="B24" s="316" t="s">
        <v>127</v>
      </c>
      <c r="C24" s="317" t="s">
        <v>164</v>
      </c>
      <c r="D24" s="143">
        <v>149000</v>
      </c>
      <c r="E24" s="144">
        <v>110000</v>
      </c>
      <c r="F24" s="143">
        <f t="shared" si="0"/>
        <v>110000</v>
      </c>
      <c r="G24" s="96">
        <f t="shared" si="1"/>
        <v>39000</v>
      </c>
      <c r="H24" s="318"/>
      <c r="I24" s="8"/>
      <c r="J24" s="8"/>
      <c r="K24" s="8"/>
      <c r="L24" s="8"/>
      <c r="M24" s="8"/>
      <c r="N24" s="8"/>
      <c r="O24" s="8"/>
      <c r="P24" s="8"/>
    </row>
    <row r="25" spans="1:16" s="4" customFormat="1" ht="22.5">
      <c r="A25" s="86"/>
      <c r="B25" s="150"/>
      <c r="C25" s="313"/>
      <c r="D25" s="151"/>
      <c r="E25" s="151"/>
      <c r="F25" s="151"/>
      <c r="G25" s="12"/>
      <c r="H25" s="86"/>
      <c r="I25" s="8"/>
      <c r="J25" s="8"/>
      <c r="K25" s="8"/>
      <c r="L25" s="8"/>
      <c r="M25" s="8"/>
      <c r="N25" s="8"/>
      <c r="O25" s="8"/>
      <c r="P25" s="8"/>
    </row>
    <row r="26" spans="1:16" s="4" customFormat="1" ht="22.5">
      <c r="A26" s="86"/>
      <c r="B26" s="150"/>
      <c r="C26" s="313"/>
      <c r="D26" s="151" t="s">
        <v>54</v>
      </c>
      <c r="E26" s="151"/>
      <c r="F26" s="151"/>
      <c r="G26" s="12"/>
      <c r="H26" s="86"/>
      <c r="I26" s="8"/>
      <c r="J26" s="8"/>
      <c r="K26" s="8"/>
      <c r="L26" s="8"/>
      <c r="M26" s="8"/>
      <c r="N26" s="8"/>
      <c r="O26" s="8"/>
      <c r="P26" s="8"/>
    </row>
    <row r="27" spans="1:16" s="148" customFormat="1" ht="24.75">
      <c r="A27" s="400" t="s">
        <v>78</v>
      </c>
      <c r="B27" s="400" t="s">
        <v>146</v>
      </c>
      <c r="C27" s="400" t="s">
        <v>80</v>
      </c>
      <c r="D27" s="147" t="s">
        <v>147</v>
      </c>
      <c r="E27" s="400" t="s">
        <v>149</v>
      </c>
      <c r="F27" s="400" t="s">
        <v>150</v>
      </c>
      <c r="G27" s="402" t="s">
        <v>151</v>
      </c>
      <c r="H27" s="404" t="s">
        <v>152</v>
      </c>
      <c r="I27" s="258"/>
      <c r="J27" s="258"/>
      <c r="K27" s="258"/>
      <c r="L27" s="258"/>
      <c r="M27" s="258"/>
      <c r="N27" s="258"/>
      <c r="O27" s="258"/>
      <c r="P27" s="258"/>
    </row>
    <row r="28" spans="1:16" s="148" customFormat="1" ht="24.75">
      <c r="A28" s="401"/>
      <c r="B28" s="401"/>
      <c r="C28" s="401"/>
      <c r="D28" s="149" t="s">
        <v>148</v>
      </c>
      <c r="E28" s="401"/>
      <c r="F28" s="401"/>
      <c r="G28" s="403"/>
      <c r="H28" s="405"/>
      <c r="I28" s="258"/>
      <c r="J28" s="258"/>
      <c r="K28" s="258"/>
      <c r="L28" s="258"/>
      <c r="M28" s="258"/>
      <c r="N28" s="258"/>
      <c r="O28" s="258"/>
      <c r="P28" s="258"/>
    </row>
    <row r="29" spans="1:16" s="4" customFormat="1" ht="22.5">
      <c r="A29" s="82" t="s">
        <v>153</v>
      </c>
      <c r="B29" s="83" t="s">
        <v>127</v>
      </c>
      <c r="C29" s="138" t="s">
        <v>165</v>
      </c>
      <c r="D29" s="139">
        <v>236600</v>
      </c>
      <c r="E29" s="141">
        <v>225200</v>
      </c>
      <c r="F29" s="139">
        <f t="shared" si="0"/>
        <v>225200</v>
      </c>
      <c r="G29" s="84">
        <f t="shared" si="1"/>
        <v>11400</v>
      </c>
      <c r="H29" s="146"/>
      <c r="I29" s="8"/>
      <c r="J29" s="8"/>
      <c r="K29" s="8"/>
      <c r="L29" s="8"/>
      <c r="M29" s="8"/>
      <c r="N29" s="8"/>
      <c r="O29" s="8"/>
      <c r="P29" s="8"/>
    </row>
    <row r="30" spans="1:16" s="4" customFormat="1" ht="22.5">
      <c r="A30" s="82" t="s">
        <v>153</v>
      </c>
      <c r="B30" s="83" t="s">
        <v>127</v>
      </c>
      <c r="C30" s="140" t="s">
        <v>166</v>
      </c>
      <c r="D30" s="139">
        <v>145000</v>
      </c>
      <c r="E30" s="141">
        <v>125500</v>
      </c>
      <c r="F30" s="145" t="s">
        <v>177</v>
      </c>
      <c r="G30" s="12">
        <f>SUM(E30)</f>
        <v>125500</v>
      </c>
      <c r="H30" s="146"/>
      <c r="I30" s="8"/>
      <c r="J30" s="8"/>
      <c r="K30" s="8"/>
      <c r="L30" s="8"/>
      <c r="M30" s="8"/>
      <c r="N30" s="8"/>
      <c r="O30" s="8"/>
      <c r="P30" s="8"/>
    </row>
    <row r="31" spans="1:16" s="4" customFormat="1" ht="22.5">
      <c r="A31" s="82" t="s">
        <v>153</v>
      </c>
      <c r="B31" s="83" t="s">
        <v>127</v>
      </c>
      <c r="C31" s="140" t="s">
        <v>167</v>
      </c>
      <c r="D31" s="139">
        <v>209800</v>
      </c>
      <c r="E31" s="141">
        <v>189000</v>
      </c>
      <c r="F31" s="145" t="s">
        <v>177</v>
      </c>
      <c r="G31" s="12">
        <f>SUM(E31)</f>
        <v>189000</v>
      </c>
      <c r="H31" s="146"/>
      <c r="I31" s="8"/>
      <c r="J31" s="8"/>
      <c r="K31" s="8"/>
      <c r="L31" s="8"/>
      <c r="M31" s="8"/>
      <c r="N31" s="8"/>
      <c r="O31" s="8"/>
      <c r="P31" s="8"/>
    </row>
    <row r="32" spans="1:16" s="4" customFormat="1" ht="22.5">
      <c r="A32" s="82" t="s">
        <v>153</v>
      </c>
      <c r="B32" s="83" t="s">
        <v>127</v>
      </c>
      <c r="C32" s="140" t="s">
        <v>168</v>
      </c>
      <c r="D32" s="141">
        <v>141000</v>
      </c>
      <c r="E32" s="141">
        <v>128900</v>
      </c>
      <c r="F32" s="303" t="s">
        <v>177</v>
      </c>
      <c r="G32" s="305">
        <f>SUM(E32)</f>
        <v>128900</v>
      </c>
      <c r="H32" s="146"/>
      <c r="I32" s="8"/>
      <c r="J32" s="8"/>
      <c r="K32" s="8"/>
      <c r="L32" s="8"/>
      <c r="M32" s="8"/>
      <c r="N32" s="8"/>
      <c r="O32" s="8"/>
      <c r="P32" s="8"/>
    </row>
    <row r="33" spans="1:16" s="4" customFormat="1" ht="22.5">
      <c r="A33" s="82" t="s">
        <v>153</v>
      </c>
      <c r="B33" s="83" t="s">
        <v>127</v>
      </c>
      <c r="C33" s="138" t="s">
        <v>169</v>
      </c>
      <c r="D33" s="141">
        <v>369000</v>
      </c>
      <c r="E33" s="141">
        <v>350900</v>
      </c>
      <c r="F33" s="303" t="s">
        <v>177</v>
      </c>
      <c r="G33" s="305">
        <f>SUM(E33)</f>
        <v>350900</v>
      </c>
      <c r="H33" s="146"/>
      <c r="I33" s="8"/>
      <c r="J33" s="8"/>
      <c r="K33" s="8"/>
      <c r="L33" s="8"/>
      <c r="M33" s="8"/>
      <c r="N33" s="8"/>
      <c r="O33" s="8"/>
      <c r="P33" s="8"/>
    </row>
    <row r="34" spans="1:16" s="4" customFormat="1" ht="22.5">
      <c r="A34" s="82" t="s">
        <v>153</v>
      </c>
      <c r="B34" s="304" t="s">
        <v>127</v>
      </c>
      <c r="C34" s="138" t="s">
        <v>170</v>
      </c>
      <c r="D34" s="141">
        <v>59000</v>
      </c>
      <c r="E34" s="141">
        <v>52000</v>
      </c>
      <c r="F34" s="141">
        <f>SUM(E34)</f>
        <v>52000</v>
      </c>
      <c r="G34" s="305">
        <f>D34-F34</f>
        <v>7000</v>
      </c>
      <c r="H34" s="146"/>
      <c r="I34" s="8"/>
      <c r="J34" s="8"/>
      <c r="K34" s="8"/>
      <c r="L34" s="8"/>
      <c r="M34" s="8"/>
      <c r="N34" s="8"/>
      <c r="O34" s="8"/>
      <c r="P34" s="8"/>
    </row>
    <row r="35" spans="1:16" s="4" customFormat="1" ht="22.5">
      <c r="A35" s="82" t="s">
        <v>153</v>
      </c>
      <c r="B35" s="304" t="s">
        <v>127</v>
      </c>
      <c r="C35" s="138" t="s">
        <v>171</v>
      </c>
      <c r="D35" s="141">
        <v>107900</v>
      </c>
      <c r="E35" s="141">
        <v>106700</v>
      </c>
      <c r="F35" s="303" t="s">
        <v>177</v>
      </c>
      <c r="G35" s="305">
        <f>SUM(E35)</f>
        <v>106700</v>
      </c>
      <c r="H35" s="146"/>
      <c r="I35" s="8"/>
      <c r="J35" s="8"/>
      <c r="K35" s="8"/>
      <c r="L35" s="8"/>
      <c r="M35" s="8"/>
      <c r="N35" s="8"/>
      <c r="O35" s="8"/>
      <c r="P35" s="8"/>
    </row>
    <row r="36" spans="1:16" s="4" customFormat="1" ht="22.5">
      <c r="A36" s="146" t="s">
        <v>153</v>
      </c>
      <c r="B36" s="150" t="s">
        <v>127</v>
      </c>
      <c r="C36" s="138" t="s">
        <v>172</v>
      </c>
      <c r="D36" s="139">
        <v>22700</v>
      </c>
      <c r="E36" s="141">
        <v>21500</v>
      </c>
      <c r="F36" s="141">
        <f>SUM(E36)</f>
        <v>21500</v>
      </c>
      <c r="G36" s="305">
        <f>D36-F36</f>
        <v>1200</v>
      </c>
      <c r="H36" s="146"/>
      <c r="I36" s="8"/>
      <c r="J36" s="8"/>
      <c r="K36" s="8"/>
      <c r="L36" s="8"/>
      <c r="M36" s="8"/>
      <c r="N36" s="8"/>
      <c r="O36" s="8"/>
      <c r="P36" s="8"/>
    </row>
    <row r="37" spans="1:16" s="4" customFormat="1" ht="22.5">
      <c r="A37" s="146" t="s">
        <v>153</v>
      </c>
      <c r="B37" s="150" t="s">
        <v>127</v>
      </c>
      <c r="C37" s="140" t="s">
        <v>173</v>
      </c>
      <c r="D37" s="139">
        <v>50000</v>
      </c>
      <c r="E37" s="139">
        <v>49500</v>
      </c>
      <c r="F37" s="145" t="s">
        <v>177</v>
      </c>
      <c r="G37" s="122">
        <f>SUM(E37)</f>
        <v>49500</v>
      </c>
      <c r="H37" s="146"/>
      <c r="I37" s="8"/>
      <c r="J37" s="8"/>
      <c r="K37" s="8"/>
      <c r="L37" s="8"/>
      <c r="M37" s="8"/>
      <c r="N37" s="8"/>
      <c r="O37" s="8"/>
      <c r="P37" s="8"/>
    </row>
    <row r="38" spans="1:16" s="4" customFormat="1" ht="22.5">
      <c r="A38" s="146" t="s">
        <v>153</v>
      </c>
      <c r="B38" s="150" t="s">
        <v>127</v>
      </c>
      <c r="C38" s="140" t="s">
        <v>174</v>
      </c>
      <c r="D38" s="139">
        <v>159984</v>
      </c>
      <c r="E38" s="139">
        <v>115383</v>
      </c>
      <c r="F38" s="145" t="s">
        <v>177</v>
      </c>
      <c r="G38" s="122">
        <f>SUM(E38)</f>
        <v>115383</v>
      </c>
      <c r="H38" s="146"/>
      <c r="I38" s="8"/>
      <c r="J38" s="8"/>
      <c r="K38" s="8"/>
      <c r="L38" s="8"/>
      <c r="M38" s="8"/>
      <c r="N38" s="8"/>
      <c r="O38" s="8"/>
      <c r="P38" s="8"/>
    </row>
    <row r="39" spans="1:16" s="4" customFormat="1" ht="22.5">
      <c r="A39" s="146" t="s">
        <v>153</v>
      </c>
      <c r="B39" s="150" t="s">
        <v>127</v>
      </c>
      <c r="C39" s="140" t="s">
        <v>163</v>
      </c>
      <c r="D39" s="139">
        <v>267600</v>
      </c>
      <c r="E39" s="139">
        <v>239000</v>
      </c>
      <c r="F39" s="145" t="s">
        <v>177</v>
      </c>
      <c r="G39" s="122">
        <f>SUM(E39)</f>
        <v>239000</v>
      </c>
      <c r="H39" s="146"/>
      <c r="I39" s="8"/>
      <c r="J39" s="8"/>
      <c r="K39" s="8"/>
      <c r="L39" s="8"/>
      <c r="M39" s="8"/>
      <c r="N39" s="8"/>
      <c r="O39" s="8"/>
      <c r="P39" s="8"/>
    </row>
    <row r="40" spans="1:16" s="4" customFormat="1" ht="22.5">
      <c r="A40" s="146" t="s">
        <v>153</v>
      </c>
      <c r="B40" s="150" t="s">
        <v>127</v>
      </c>
      <c r="C40" s="140" t="s">
        <v>167</v>
      </c>
      <c r="D40" s="139">
        <v>1037000</v>
      </c>
      <c r="E40" s="139">
        <v>920600</v>
      </c>
      <c r="F40" s="145" t="s">
        <v>177</v>
      </c>
      <c r="G40" s="122">
        <f>SUM(E40)</f>
        <v>920600</v>
      </c>
      <c r="H40" s="146"/>
      <c r="I40" s="8"/>
      <c r="J40" s="8"/>
      <c r="K40" s="8"/>
      <c r="L40" s="8"/>
      <c r="M40" s="8"/>
      <c r="N40" s="8"/>
      <c r="O40" s="8"/>
      <c r="P40" s="8"/>
    </row>
    <row r="41" spans="1:16" s="4" customFormat="1" ht="22.5">
      <c r="A41" s="146" t="s">
        <v>153</v>
      </c>
      <c r="B41" s="150" t="s">
        <v>127</v>
      </c>
      <c r="C41" s="140" t="s">
        <v>175</v>
      </c>
      <c r="D41" s="139">
        <v>344600</v>
      </c>
      <c r="E41" s="139">
        <v>308500</v>
      </c>
      <c r="F41" s="145" t="s">
        <v>177</v>
      </c>
      <c r="G41" s="122">
        <f>SUM(E41)</f>
        <v>308500</v>
      </c>
      <c r="H41" s="146"/>
      <c r="I41" s="8"/>
      <c r="J41" s="8"/>
      <c r="K41" s="8"/>
      <c r="L41" s="8"/>
      <c r="M41" s="8"/>
      <c r="N41" s="8"/>
      <c r="O41" s="8"/>
      <c r="P41" s="8"/>
    </row>
    <row r="42" spans="1:16" s="4" customFormat="1" ht="22.5">
      <c r="A42" s="146" t="s">
        <v>153</v>
      </c>
      <c r="B42" s="150" t="s">
        <v>127</v>
      </c>
      <c r="C42" s="140" t="s">
        <v>178</v>
      </c>
      <c r="D42" s="139">
        <v>536000</v>
      </c>
      <c r="E42" s="139" t="s">
        <v>177</v>
      </c>
      <c r="F42" s="145" t="s">
        <v>177</v>
      </c>
      <c r="G42" s="122">
        <v>536000</v>
      </c>
      <c r="H42" s="152" t="s">
        <v>180</v>
      </c>
      <c r="I42" s="8"/>
      <c r="J42" s="8"/>
      <c r="K42" s="8"/>
      <c r="L42" s="8"/>
      <c r="M42" s="8"/>
      <c r="N42" s="8"/>
      <c r="O42" s="8"/>
      <c r="P42" s="8"/>
    </row>
    <row r="43" spans="1:16" s="4" customFormat="1" ht="22.5">
      <c r="A43" s="146" t="s">
        <v>153</v>
      </c>
      <c r="B43" s="150" t="s">
        <v>127</v>
      </c>
      <c r="C43" s="138" t="s">
        <v>179</v>
      </c>
      <c r="D43" s="141">
        <v>70800</v>
      </c>
      <c r="E43" s="139" t="s">
        <v>177</v>
      </c>
      <c r="F43" s="145" t="s">
        <v>177</v>
      </c>
      <c r="G43" s="122">
        <v>70800</v>
      </c>
      <c r="H43" s="152" t="s">
        <v>180</v>
      </c>
      <c r="I43" s="8"/>
      <c r="J43" s="8"/>
      <c r="K43" s="8"/>
      <c r="L43" s="8"/>
      <c r="M43" s="8"/>
      <c r="N43" s="8"/>
      <c r="O43" s="8"/>
      <c r="P43" s="8"/>
    </row>
    <row r="44" spans="1:16" s="4" customFormat="1" ht="22.5">
      <c r="A44" s="82" t="s">
        <v>472</v>
      </c>
      <c r="B44" s="304" t="s">
        <v>383</v>
      </c>
      <c r="C44" s="138" t="s">
        <v>383</v>
      </c>
      <c r="D44" s="141"/>
      <c r="E44" s="139"/>
      <c r="F44" s="141">
        <v>3150</v>
      </c>
      <c r="G44" s="305"/>
      <c r="H44" s="152"/>
      <c r="I44" s="8"/>
      <c r="J44" s="8"/>
      <c r="K44" s="8"/>
      <c r="L44" s="8"/>
      <c r="M44" s="8"/>
      <c r="N44" s="8"/>
      <c r="O44" s="8"/>
      <c r="P44" s="8"/>
    </row>
    <row r="45" spans="1:16" s="4" customFormat="1" ht="22.5">
      <c r="A45" s="82" t="s">
        <v>472</v>
      </c>
      <c r="B45" s="304" t="s">
        <v>383</v>
      </c>
      <c r="C45" s="138" t="s">
        <v>474</v>
      </c>
      <c r="D45" s="141"/>
      <c r="E45" s="139"/>
      <c r="F45" s="141">
        <v>44050</v>
      </c>
      <c r="G45" s="305"/>
      <c r="H45" s="314"/>
      <c r="I45" s="8"/>
      <c r="J45" s="8"/>
      <c r="K45" s="8"/>
      <c r="L45" s="8"/>
      <c r="M45" s="8"/>
      <c r="N45" s="8"/>
      <c r="O45" s="8"/>
      <c r="P45" s="8"/>
    </row>
    <row r="46" spans="1:16" s="4" customFormat="1" ht="22.5">
      <c r="A46" s="377" t="s">
        <v>4</v>
      </c>
      <c r="B46" s="389"/>
      <c r="C46" s="378"/>
      <c r="D46" s="319">
        <f>SUM(D13:D43)</f>
        <v>10294684</v>
      </c>
      <c r="E46" s="319">
        <f>SUM(E13:E43)</f>
        <v>8286723</v>
      </c>
      <c r="F46" s="319">
        <f>SUM(F8:F45)</f>
        <v>3613640</v>
      </c>
      <c r="G46" s="319">
        <f>SUM(G13:G43)</f>
        <v>7823343</v>
      </c>
      <c r="H46" s="320"/>
      <c r="I46" s="8"/>
      <c r="J46" s="8"/>
      <c r="K46" s="8"/>
      <c r="L46" s="8"/>
      <c r="M46" s="8"/>
      <c r="N46" s="8"/>
      <c r="O46" s="8"/>
      <c r="P46" s="8"/>
    </row>
    <row r="47" spans="1:7" s="28" customFormat="1" ht="22.5">
      <c r="A47" s="390"/>
      <c r="B47" s="390"/>
      <c r="C47" s="390"/>
      <c r="D47" s="390"/>
      <c r="E47" s="390"/>
      <c r="F47" s="390"/>
      <c r="G47" s="390"/>
    </row>
    <row r="48" spans="1:7" s="28" customFormat="1" ht="22.5">
      <c r="A48" s="20"/>
      <c r="B48" s="21"/>
      <c r="C48" s="22"/>
      <c r="D48" s="8"/>
      <c r="E48" s="23"/>
      <c r="F48" s="8"/>
      <c r="G48" s="89"/>
    </row>
    <row r="49" spans="1:7" s="28" customFormat="1" ht="22.5">
      <c r="A49" s="391"/>
      <c r="B49" s="391"/>
      <c r="C49" s="391"/>
      <c r="D49" s="391"/>
      <c r="E49" s="391"/>
      <c r="F49" s="391"/>
      <c r="G49" s="391"/>
    </row>
    <row r="50" spans="1:7" s="28" customFormat="1" ht="22.5">
      <c r="A50" s="391"/>
      <c r="B50" s="391"/>
      <c r="C50" s="391"/>
      <c r="D50" s="391"/>
      <c r="E50" s="391"/>
      <c r="F50" s="391"/>
      <c r="G50" s="391"/>
    </row>
    <row r="51" spans="1:7" s="28" customFormat="1" ht="22.5">
      <c r="A51" s="391"/>
      <c r="B51" s="391"/>
      <c r="C51" s="391"/>
      <c r="D51" s="391"/>
      <c r="E51" s="391"/>
      <c r="F51" s="391"/>
      <c r="G51" s="391"/>
    </row>
    <row r="52" spans="1:16" ht="22.5">
      <c r="A52" s="388"/>
      <c r="B52" s="388"/>
      <c r="C52" s="388"/>
      <c r="D52" s="388"/>
      <c r="E52" s="23"/>
      <c r="F52" s="8"/>
      <c r="G52" s="89"/>
      <c r="H52"/>
      <c r="I52"/>
      <c r="J52"/>
      <c r="K52"/>
      <c r="L52"/>
      <c r="M52"/>
      <c r="N52"/>
      <c r="O52"/>
      <c r="P52"/>
    </row>
  </sheetData>
  <sheetProtection/>
  <mergeCells count="23">
    <mergeCell ref="G27:G28"/>
    <mergeCell ref="H27:H28"/>
    <mergeCell ref="A27:A28"/>
    <mergeCell ref="B27:B28"/>
    <mergeCell ref="C27:C28"/>
    <mergeCell ref="E27:E28"/>
    <mergeCell ref="F27:F28"/>
    <mergeCell ref="A50:G50"/>
    <mergeCell ref="A51:G51"/>
    <mergeCell ref="A52:D52"/>
    <mergeCell ref="A1:H1"/>
    <mergeCell ref="A2:H2"/>
    <mergeCell ref="A3:H3"/>
    <mergeCell ref="A46:C46"/>
    <mergeCell ref="A47:G47"/>
    <mergeCell ref="A49:G49"/>
    <mergeCell ref="C6:C7"/>
    <mergeCell ref="B6:B7"/>
    <mergeCell ref="A6:A7"/>
    <mergeCell ref="E6:E7"/>
    <mergeCell ref="F6:F7"/>
    <mergeCell ref="G6:G7"/>
    <mergeCell ref="H6:H7"/>
  </mergeCells>
  <printOptions/>
  <pageMargins left="0.5118110236220472" right="0.11811023622047245" top="1.535433070866142" bottom="0.03937007874015748" header="0.31496062992125984" footer="0.3149606299212598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="95" zoomScaleSheetLayoutView="95" zoomScalePageLayoutView="0" workbookViewId="0" topLeftCell="A10">
      <selection activeCell="A16" sqref="A16:F21"/>
    </sheetView>
  </sheetViews>
  <sheetFormatPr defaultColWidth="9.140625" defaultRowHeight="12.75"/>
  <cols>
    <col min="1" max="1" width="18.421875" style="29" customWidth="1"/>
    <col min="2" max="2" width="23.8515625" style="29" customWidth="1"/>
    <col min="3" max="3" width="20.00390625" style="29" customWidth="1"/>
    <col min="4" max="6" width="18.421875" style="29" customWidth="1"/>
    <col min="7" max="22" width="9.140625" style="29" customWidth="1"/>
  </cols>
  <sheetData>
    <row r="1" spans="1:6" ht="21">
      <c r="A1" s="369" t="s">
        <v>18</v>
      </c>
      <c r="B1" s="369"/>
      <c r="C1" s="369"/>
      <c r="D1" s="369"/>
      <c r="E1" s="369"/>
      <c r="F1" s="369"/>
    </row>
    <row r="2" spans="1:6" ht="21">
      <c r="A2" s="369" t="s">
        <v>375</v>
      </c>
      <c r="B2" s="369"/>
      <c r="C2" s="369"/>
      <c r="D2" s="369"/>
      <c r="E2" s="369"/>
      <c r="F2" s="369"/>
    </row>
    <row r="3" spans="1:6" ht="21">
      <c r="A3" s="409" t="s">
        <v>376</v>
      </c>
      <c r="B3" s="409"/>
      <c r="C3" s="409"/>
      <c r="D3" s="409"/>
      <c r="E3" s="409"/>
      <c r="F3" s="409"/>
    </row>
    <row r="4" spans="1:22" s="222" customFormat="1" ht="21">
      <c r="A4" s="223" t="s">
        <v>377</v>
      </c>
      <c r="B4" s="223" t="s">
        <v>78</v>
      </c>
      <c r="C4" s="223" t="s">
        <v>75</v>
      </c>
      <c r="D4" s="223" t="s">
        <v>378</v>
      </c>
      <c r="E4" s="223" t="s">
        <v>377</v>
      </c>
      <c r="F4" s="223" t="s">
        <v>4</v>
      </c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</row>
    <row r="5" spans="1:6" ht="21">
      <c r="A5" s="224"/>
      <c r="B5" s="231"/>
      <c r="C5" s="225"/>
      <c r="D5" s="231"/>
      <c r="E5" s="225"/>
      <c r="F5" s="231"/>
    </row>
    <row r="6" spans="1:6" ht="21">
      <c r="A6" s="226" t="s">
        <v>377</v>
      </c>
      <c r="B6" s="232" t="s">
        <v>377</v>
      </c>
      <c r="C6" s="227" t="s">
        <v>379</v>
      </c>
      <c r="D6" s="234">
        <v>1876998</v>
      </c>
      <c r="E6" s="228">
        <v>927663</v>
      </c>
      <c r="F6" s="234">
        <v>927663</v>
      </c>
    </row>
    <row r="7" spans="1:6" ht="21">
      <c r="A7" s="226"/>
      <c r="B7" s="232"/>
      <c r="C7" s="227"/>
      <c r="D7" s="232"/>
      <c r="E7" s="227"/>
      <c r="F7" s="232"/>
    </row>
    <row r="8" spans="1:6" ht="21">
      <c r="A8" s="226"/>
      <c r="B8" s="232"/>
      <c r="C8" s="227"/>
      <c r="D8" s="232"/>
      <c r="E8" s="227"/>
      <c r="F8" s="232"/>
    </row>
    <row r="9" spans="1:6" ht="21">
      <c r="A9" s="226"/>
      <c r="B9" s="232"/>
      <c r="C9" s="227"/>
      <c r="D9" s="232"/>
      <c r="E9" s="227"/>
      <c r="F9" s="232"/>
    </row>
    <row r="10" spans="1:6" ht="21">
      <c r="A10" s="226"/>
      <c r="B10" s="232"/>
      <c r="C10" s="227"/>
      <c r="D10" s="232"/>
      <c r="E10" s="227"/>
      <c r="F10" s="232"/>
    </row>
    <row r="11" spans="1:6" ht="21">
      <c r="A11" s="226"/>
      <c r="B11" s="232"/>
      <c r="C11" s="227"/>
      <c r="D11" s="232"/>
      <c r="E11" s="227"/>
      <c r="F11" s="232"/>
    </row>
    <row r="12" spans="1:6" ht="21">
      <c r="A12" s="229"/>
      <c r="B12" s="233"/>
      <c r="C12" s="230"/>
      <c r="D12" s="233"/>
      <c r="E12" s="230"/>
      <c r="F12" s="233"/>
    </row>
    <row r="13" spans="1:6" ht="21">
      <c r="A13" s="406" t="s">
        <v>4</v>
      </c>
      <c r="B13" s="407"/>
      <c r="C13" s="408"/>
      <c r="D13" s="235">
        <f>SUM(D6:D12)</f>
        <v>1876998</v>
      </c>
      <c r="E13" s="235">
        <f>SUM(E6:E12)</f>
        <v>927663</v>
      </c>
      <c r="F13" s="235">
        <f>SUM(F6:F12)</f>
        <v>927663</v>
      </c>
    </row>
    <row r="16" spans="1:9" ht="24.75">
      <c r="A16" s="410"/>
      <c r="B16" s="410"/>
      <c r="C16" s="410"/>
      <c r="D16" s="410"/>
      <c r="E16" s="410"/>
      <c r="F16" s="410"/>
      <c r="G16" s="26"/>
      <c r="H16" s="51"/>
      <c r="I16" s="26"/>
    </row>
    <row r="17" spans="1:9" ht="24.75">
      <c r="A17" s="52"/>
      <c r="B17" s="53"/>
      <c r="C17" s="130"/>
      <c r="D17" s="26"/>
      <c r="E17" s="26"/>
      <c r="F17" s="26"/>
      <c r="G17" s="26"/>
      <c r="H17" s="51"/>
      <c r="I17" s="26"/>
    </row>
    <row r="18" spans="1:9" ht="24.75">
      <c r="A18" s="411"/>
      <c r="B18" s="411"/>
      <c r="C18" s="411"/>
      <c r="D18" s="411"/>
      <c r="E18" s="411"/>
      <c r="F18" s="411"/>
      <c r="G18" s="26"/>
      <c r="H18" s="51"/>
      <c r="I18" s="26"/>
    </row>
    <row r="19" spans="1:9" ht="24.75">
      <c r="A19" s="411"/>
      <c r="B19" s="411"/>
      <c r="C19" s="411"/>
      <c r="D19" s="411"/>
      <c r="E19" s="411"/>
      <c r="F19" s="411"/>
      <c r="G19" s="26"/>
      <c r="H19" s="51"/>
      <c r="I19" s="26"/>
    </row>
    <row r="20" spans="1:9" ht="24.75">
      <c r="A20" s="411"/>
      <c r="B20" s="411"/>
      <c r="C20" s="411"/>
      <c r="D20" s="411"/>
      <c r="E20" s="411"/>
      <c r="F20" s="411"/>
      <c r="G20" s="26"/>
      <c r="H20" s="51"/>
      <c r="I20" s="26"/>
    </row>
    <row r="21" spans="1:9" ht="24.75">
      <c r="A21" s="399"/>
      <c r="B21" s="399"/>
      <c r="C21" s="399"/>
      <c r="D21" s="399"/>
      <c r="E21" s="26"/>
      <c r="F21" s="26"/>
      <c r="G21" s="26"/>
      <c r="H21" s="51"/>
      <c r="I21" s="26"/>
    </row>
  </sheetData>
  <sheetProtection/>
  <mergeCells count="9">
    <mergeCell ref="A13:C13"/>
    <mergeCell ref="A1:F1"/>
    <mergeCell ref="A2:F2"/>
    <mergeCell ref="A3:F3"/>
    <mergeCell ref="A21:D21"/>
    <mergeCell ref="A16:F16"/>
    <mergeCell ref="A18:F18"/>
    <mergeCell ref="A19:F19"/>
    <mergeCell ref="A20:F20"/>
  </mergeCells>
  <printOptions/>
  <pageMargins left="1.4960629921259843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="95" zoomScaleSheetLayoutView="95" zoomScalePageLayoutView="0" workbookViewId="0" topLeftCell="A10">
      <selection activeCell="A21" sqref="A21:H25"/>
    </sheetView>
  </sheetViews>
  <sheetFormatPr defaultColWidth="9.140625" defaultRowHeight="12.75"/>
  <cols>
    <col min="1" max="1" width="13.140625" style="29" customWidth="1"/>
    <col min="2" max="2" width="19.421875" style="29" customWidth="1"/>
    <col min="3" max="3" width="10.28125" style="29" customWidth="1"/>
    <col min="4" max="4" width="16.7109375" style="29" customWidth="1"/>
    <col min="5" max="5" width="15.8515625" style="29" customWidth="1"/>
    <col min="6" max="6" width="18.421875" style="29" customWidth="1"/>
    <col min="7" max="7" width="16.57421875" style="29" customWidth="1"/>
    <col min="8" max="8" width="16.28125" style="29" customWidth="1"/>
    <col min="9" max="24" width="9.140625" style="29" customWidth="1"/>
  </cols>
  <sheetData>
    <row r="1" spans="1:8" ht="21">
      <c r="A1" s="369" t="s">
        <v>18</v>
      </c>
      <c r="B1" s="369"/>
      <c r="C1" s="369"/>
      <c r="D1" s="369"/>
      <c r="E1" s="369"/>
      <c r="F1" s="369"/>
      <c r="G1" s="369"/>
      <c r="H1" s="369"/>
    </row>
    <row r="2" spans="1:8" ht="23.25">
      <c r="A2" s="414" t="s">
        <v>380</v>
      </c>
      <c r="B2" s="414"/>
      <c r="C2" s="414"/>
      <c r="D2" s="414"/>
      <c r="E2" s="414"/>
      <c r="F2" s="414"/>
      <c r="G2" s="414"/>
      <c r="H2" s="414"/>
    </row>
    <row r="3" spans="1:8" ht="23.25">
      <c r="A3" s="415" t="s">
        <v>376</v>
      </c>
      <c r="B3" s="415"/>
      <c r="C3" s="415"/>
      <c r="D3" s="415"/>
      <c r="E3" s="415"/>
      <c r="F3" s="415"/>
      <c r="G3" s="415"/>
      <c r="H3" s="415"/>
    </row>
    <row r="4" spans="1:24" s="222" customFormat="1" ht="21">
      <c r="A4" s="412" t="s">
        <v>377</v>
      </c>
      <c r="B4" s="412" t="s">
        <v>78</v>
      </c>
      <c r="C4" s="412" t="s">
        <v>75</v>
      </c>
      <c r="D4" s="412" t="s">
        <v>378</v>
      </c>
      <c r="E4" s="412" t="s">
        <v>391</v>
      </c>
      <c r="F4" s="242" t="s">
        <v>392</v>
      </c>
      <c r="G4" s="412" t="s">
        <v>394</v>
      </c>
      <c r="H4" s="412" t="s">
        <v>4</v>
      </c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</row>
    <row r="5" spans="1:8" ht="21">
      <c r="A5" s="413"/>
      <c r="B5" s="413"/>
      <c r="C5" s="413"/>
      <c r="D5" s="413"/>
      <c r="E5" s="413"/>
      <c r="F5" s="283" t="s">
        <v>393</v>
      </c>
      <c r="G5" s="413"/>
      <c r="H5" s="413"/>
    </row>
    <row r="6" spans="1:8" ht="21">
      <c r="A6" s="293"/>
      <c r="B6" s="282"/>
      <c r="C6" s="293"/>
      <c r="D6" s="281"/>
      <c r="E6" s="282"/>
      <c r="F6" s="242"/>
      <c r="G6" s="282"/>
      <c r="H6" s="281"/>
    </row>
    <row r="7" spans="1:8" ht="21">
      <c r="A7" s="237"/>
      <c r="B7" s="238"/>
      <c r="C7" s="237"/>
      <c r="D7" s="240"/>
      <c r="E7" s="238"/>
      <c r="F7" s="244"/>
      <c r="G7" s="238"/>
      <c r="H7" s="237"/>
    </row>
    <row r="8" spans="1:8" ht="21">
      <c r="A8" s="232" t="s">
        <v>381</v>
      </c>
      <c r="B8" s="227" t="s">
        <v>382</v>
      </c>
      <c r="C8" s="244" t="s">
        <v>379</v>
      </c>
      <c r="D8" s="234">
        <v>4142520</v>
      </c>
      <c r="E8" s="228">
        <v>4142520</v>
      </c>
      <c r="F8" s="234"/>
      <c r="G8" s="228"/>
      <c r="H8" s="234">
        <f>SUM(E8:G8)</f>
        <v>4142520</v>
      </c>
    </row>
    <row r="9" spans="1:8" ht="21">
      <c r="A9" s="232"/>
      <c r="B9" s="227" t="s">
        <v>383</v>
      </c>
      <c r="C9" s="244" t="s">
        <v>424</v>
      </c>
      <c r="D9" s="234">
        <v>3786900</v>
      </c>
      <c r="E9" s="228">
        <v>1698060</v>
      </c>
      <c r="F9" s="234"/>
      <c r="G9" s="228">
        <v>1563180</v>
      </c>
      <c r="H9" s="234">
        <f aca="true" t="shared" si="0" ref="H9:H17">SUM(E9:G9)</f>
        <v>3261240</v>
      </c>
    </row>
    <row r="10" spans="1:8" ht="21">
      <c r="A10" s="232" t="s">
        <v>384</v>
      </c>
      <c r="B10" s="227" t="s">
        <v>119</v>
      </c>
      <c r="C10" s="244" t="s">
        <v>424</v>
      </c>
      <c r="D10" s="234">
        <v>904000</v>
      </c>
      <c r="E10" s="228">
        <v>220487</v>
      </c>
      <c r="F10" s="234"/>
      <c r="G10" s="228">
        <v>156190</v>
      </c>
      <c r="H10" s="234">
        <f t="shared" si="0"/>
        <v>376677</v>
      </c>
    </row>
    <row r="11" spans="1:8" ht="21">
      <c r="A11" s="232"/>
      <c r="B11" s="227" t="s">
        <v>59</v>
      </c>
      <c r="C11" s="244" t="s">
        <v>424</v>
      </c>
      <c r="D11" s="234">
        <v>2732000</v>
      </c>
      <c r="E11" s="228">
        <v>1220430.38</v>
      </c>
      <c r="F11" s="234">
        <v>33135</v>
      </c>
      <c r="G11" s="228">
        <v>175994</v>
      </c>
      <c r="H11" s="234">
        <f t="shared" si="0"/>
        <v>1429559.38</v>
      </c>
    </row>
    <row r="12" spans="1:8" ht="21">
      <c r="A12" s="232"/>
      <c r="B12" s="227" t="s">
        <v>91</v>
      </c>
      <c r="C12" s="244" t="s">
        <v>424</v>
      </c>
      <c r="D12" s="234">
        <v>1500000</v>
      </c>
      <c r="E12" s="228">
        <v>766633.16</v>
      </c>
      <c r="F12" s="234"/>
      <c r="G12" s="228">
        <v>57664.1</v>
      </c>
      <c r="H12" s="234">
        <f t="shared" si="0"/>
        <v>824297.26</v>
      </c>
    </row>
    <row r="13" spans="1:8" ht="21">
      <c r="A13" s="232"/>
      <c r="B13" s="227" t="s">
        <v>385</v>
      </c>
      <c r="C13" s="244" t="s">
        <v>424</v>
      </c>
      <c r="D13" s="234">
        <v>615000</v>
      </c>
      <c r="E13" s="228">
        <v>538746.45</v>
      </c>
      <c r="F13" s="234"/>
      <c r="G13" s="228">
        <v>17352</v>
      </c>
      <c r="H13" s="234">
        <f t="shared" si="0"/>
        <v>556098.45</v>
      </c>
    </row>
    <row r="14" spans="1:8" ht="21">
      <c r="A14" s="232" t="s">
        <v>386</v>
      </c>
      <c r="B14" s="227" t="s">
        <v>176</v>
      </c>
      <c r="C14" s="244" t="s">
        <v>424</v>
      </c>
      <c r="D14" s="234">
        <v>2839000</v>
      </c>
      <c r="E14" s="228">
        <v>2519950</v>
      </c>
      <c r="F14" s="234"/>
      <c r="G14" s="228">
        <v>55000</v>
      </c>
      <c r="H14" s="234">
        <f t="shared" si="0"/>
        <v>2574950</v>
      </c>
    </row>
    <row r="15" spans="1:8" ht="21">
      <c r="A15" s="232"/>
      <c r="B15" s="227" t="s">
        <v>127</v>
      </c>
      <c r="C15" s="244" t="s">
        <v>424</v>
      </c>
      <c r="D15" s="234">
        <v>200000</v>
      </c>
      <c r="E15" s="228">
        <v>2800</v>
      </c>
      <c r="F15" s="234"/>
      <c r="G15" s="228"/>
      <c r="H15" s="234">
        <f t="shared" si="0"/>
        <v>2800</v>
      </c>
    </row>
    <row r="16" spans="1:8" ht="21">
      <c r="A16" s="232" t="s">
        <v>387</v>
      </c>
      <c r="B16" s="227" t="s">
        <v>389</v>
      </c>
      <c r="C16" s="244" t="s">
        <v>424</v>
      </c>
      <c r="D16" s="234">
        <v>642000</v>
      </c>
      <c r="E16" s="228">
        <v>300819</v>
      </c>
      <c r="F16" s="234"/>
      <c r="G16" s="228">
        <v>285866</v>
      </c>
      <c r="H16" s="234">
        <f t="shared" si="0"/>
        <v>586685</v>
      </c>
    </row>
    <row r="17" spans="1:8" ht="21">
      <c r="A17" s="232" t="s">
        <v>388</v>
      </c>
      <c r="B17" s="227" t="s">
        <v>390</v>
      </c>
      <c r="C17" s="244" t="s">
        <v>424</v>
      </c>
      <c r="D17" s="234">
        <v>40000</v>
      </c>
      <c r="E17" s="228">
        <v>40000</v>
      </c>
      <c r="F17" s="234"/>
      <c r="G17" s="228"/>
      <c r="H17" s="234">
        <f t="shared" si="0"/>
        <v>40000</v>
      </c>
    </row>
    <row r="18" spans="1:8" ht="21">
      <c r="A18" s="233"/>
      <c r="B18" s="227"/>
      <c r="C18" s="291"/>
      <c r="D18" s="234"/>
      <c r="E18" s="228"/>
      <c r="F18" s="241"/>
      <c r="G18" s="228"/>
      <c r="H18" s="234"/>
    </row>
    <row r="19" spans="1:8" ht="21">
      <c r="A19" s="406" t="s">
        <v>4</v>
      </c>
      <c r="B19" s="407"/>
      <c r="C19" s="408"/>
      <c r="D19" s="235">
        <f>SUM(D8:D17)</f>
        <v>17401420</v>
      </c>
      <c r="E19" s="235">
        <f>SUM(E8:E17)</f>
        <v>11450445.99</v>
      </c>
      <c r="F19" s="292">
        <f>SUM(F8:F17)</f>
        <v>33135</v>
      </c>
      <c r="G19" s="235">
        <f>SUM(G8:G17)</f>
        <v>2311246.1</v>
      </c>
      <c r="H19" s="235">
        <f>SUM(H8:H17)</f>
        <v>13794827.089999998</v>
      </c>
    </row>
    <row r="21" spans="1:8" ht="24.75">
      <c r="A21" s="411"/>
      <c r="B21" s="411"/>
      <c r="C21" s="411"/>
      <c r="D21" s="411"/>
      <c r="E21" s="411"/>
      <c r="F21" s="411"/>
      <c r="G21" s="411"/>
      <c r="H21" s="411"/>
    </row>
    <row r="22" spans="1:8" ht="24.75">
      <c r="A22" s="52"/>
      <c r="B22" s="53"/>
      <c r="C22" s="130"/>
      <c r="D22" s="26"/>
      <c r="E22" s="26"/>
      <c r="F22" s="26"/>
      <c r="G22" s="26"/>
      <c r="H22" s="26"/>
    </row>
    <row r="23" spans="1:8" ht="24.75">
      <c r="A23" s="411"/>
      <c r="B23" s="411"/>
      <c r="C23" s="411"/>
      <c r="D23" s="411"/>
      <c r="E23" s="411"/>
      <c r="F23" s="411"/>
      <c r="G23" s="411"/>
      <c r="H23" s="411"/>
    </row>
    <row r="24" spans="1:8" ht="24.75">
      <c r="A24" s="411"/>
      <c r="B24" s="411"/>
      <c r="C24" s="411"/>
      <c r="D24" s="411"/>
      <c r="E24" s="411"/>
      <c r="F24" s="411"/>
      <c r="G24" s="411"/>
      <c r="H24" s="411"/>
    </row>
    <row r="25" spans="1:8" ht="24.75">
      <c r="A25" s="411"/>
      <c r="B25" s="411"/>
      <c r="C25" s="411"/>
      <c r="D25" s="411"/>
      <c r="E25" s="411"/>
      <c r="F25" s="411"/>
      <c r="G25" s="411"/>
      <c r="H25" s="411"/>
    </row>
    <row r="26" spans="1:8" ht="24.75">
      <c r="A26" s="399"/>
      <c r="B26" s="399"/>
      <c r="C26" s="399"/>
      <c r="D26" s="399"/>
      <c r="E26" s="26"/>
      <c r="F26" s="26"/>
      <c r="G26" s="26"/>
      <c r="H26" s="26"/>
    </row>
  </sheetData>
  <sheetProtection/>
  <mergeCells count="16">
    <mergeCell ref="A1:H1"/>
    <mergeCell ref="A2:H2"/>
    <mergeCell ref="A3:H3"/>
    <mergeCell ref="A19:C19"/>
    <mergeCell ref="A21:H21"/>
    <mergeCell ref="A24:H24"/>
    <mergeCell ref="A25:H25"/>
    <mergeCell ref="A26:D26"/>
    <mergeCell ref="A4:A5"/>
    <mergeCell ref="B4:B5"/>
    <mergeCell ref="C4:C5"/>
    <mergeCell ref="D4:D5"/>
    <mergeCell ref="E4:E5"/>
    <mergeCell ref="G4:G5"/>
    <mergeCell ref="H4:H5"/>
    <mergeCell ref="A23:H23"/>
  </mergeCells>
  <printOptions/>
  <pageMargins left="1.4960629921259843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95" zoomScaleSheetLayoutView="95" zoomScalePageLayoutView="0" workbookViewId="0" topLeftCell="A13">
      <selection activeCell="A21" sqref="A21:H27"/>
    </sheetView>
  </sheetViews>
  <sheetFormatPr defaultColWidth="9.140625" defaultRowHeight="12.75"/>
  <cols>
    <col min="1" max="1" width="13.140625" style="29" customWidth="1"/>
    <col min="2" max="2" width="19.421875" style="29" customWidth="1"/>
    <col min="3" max="3" width="10.28125" style="29" customWidth="1"/>
    <col min="4" max="4" width="16.7109375" style="29" customWidth="1"/>
    <col min="5" max="5" width="15.8515625" style="29" customWidth="1"/>
    <col min="6" max="6" width="18.421875" style="29" customWidth="1"/>
    <col min="7" max="7" width="16.57421875" style="29" customWidth="1"/>
    <col min="8" max="8" width="16.28125" style="29" customWidth="1"/>
    <col min="9" max="24" width="9.140625" style="29" customWidth="1"/>
  </cols>
  <sheetData>
    <row r="1" spans="1:8" ht="21">
      <c r="A1" s="369" t="s">
        <v>18</v>
      </c>
      <c r="B1" s="369"/>
      <c r="C1" s="369"/>
      <c r="D1" s="369"/>
      <c r="E1" s="369"/>
      <c r="F1" s="369"/>
      <c r="G1" s="369"/>
      <c r="H1" s="369"/>
    </row>
    <row r="2" spans="1:8" ht="23.25">
      <c r="A2" s="414" t="s">
        <v>395</v>
      </c>
      <c r="B2" s="414"/>
      <c r="C2" s="414"/>
      <c r="D2" s="414"/>
      <c r="E2" s="414"/>
      <c r="F2" s="414"/>
      <c r="G2" s="414"/>
      <c r="H2" s="414"/>
    </row>
    <row r="3" spans="1:8" ht="23.25">
      <c r="A3" s="415" t="s">
        <v>376</v>
      </c>
      <c r="B3" s="415"/>
      <c r="C3" s="415"/>
      <c r="D3" s="415"/>
      <c r="E3" s="415"/>
      <c r="F3" s="415"/>
      <c r="G3" s="415"/>
      <c r="H3" s="415"/>
    </row>
    <row r="4" spans="1:8" s="221" customFormat="1" ht="21">
      <c r="A4" s="412" t="s">
        <v>377</v>
      </c>
      <c r="B4" s="412" t="s">
        <v>78</v>
      </c>
      <c r="C4" s="412" t="s">
        <v>75</v>
      </c>
      <c r="D4" s="412" t="s">
        <v>378</v>
      </c>
      <c r="E4" s="245" t="s">
        <v>396</v>
      </c>
      <c r="F4" s="412" t="s">
        <v>399</v>
      </c>
      <c r="G4" s="243" t="s">
        <v>400</v>
      </c>
      <c r="H4" s="412" t="s">
        <v>4</v>
      </c>
    </row>
    <row r="5" spans="1:8" s="29" customFormat="1" ht="21">
      <c r="A5" s="416"/>
      <c r="B5" s="416"/>
      <c r="C5" s="416"/>
      <c r="D5" s="416"/>
      <c r="E5" s="246" t="s">
        <v>397</v>
      </c>
      <c r="F5" s="418"/>
      <c r="G5" s="248" t="s">
        <v>401</v>
      </c>
      <c r="H5" s="416"/>
    </row>
    <row r="6" spans="1:8" s="29" customFormat="1" ht="21">
      <c r="A6" s="417"/>
      <c r="B6" s="417"/>
      <c r="C6" s="417"/>
      <c r="D6" s="417"/>
      <c r="E6" s="247" t="s">
        <v>398</v>
      </c>
      <c r="F6" s="419"/>
      <c r="G6" s="249" t="s">
        <v>402</v>
      </c>
      <c r="H6" s="417"/>
    </row>
    <row r="7" spans="1:8" ht="21">
      <c r="A7" s="290"/>
      <c r="B7" s="238"/>
      <c r="C7" s="290"/>
      <c r="D7" s="240"/>
      <c r="E7" s="238"/>
      <c r="F7" s="236"/>
      <c r="G7" s="238"/>
      <c r="H7" s="237"/>
    </row>
    <row r="8" spans="1:8" ht="21">
      <c r="A8" s="232" t="s">
        <v>381</v>
      </c>
      <c r="B8" s="227" t="s">
        <v>382</v>
      </c>
      <c r="C8" s="244" t="s">
        <v>379</v>
      </c>
      <c r="D8" s="234"/>
      <c r="E8" s="228"/>
      <c r="F8" s="234"/>
      <c r="G8" s="228"/>
      <c r="H8" s="234">
        <f>SUM(E8:G8)</f>
        <v>0</v>
      </c>
    </row>
    <row r="9" spans="1:8" ht="21">
      <c r="A9" s="232"/>
      <c r="B9" s="227" t="s">
        <v>383</v>
      </c>
      <c r="C9" s="244" t="s">
        <v>424</v>
      </c>
      <c r="D9" s="234">
        <v>738000</v>
      </c>
      <c r="E9" s="228"/>
      <c r="F9" s="234"/>
      <c r="G9" s="228">
        <v>665920</v>
      </c>
      <c r="H9" s="234">
        <f aca="true" t="shared" si="0" ref="H9:H17">SUM(E9:G9)</f>
        <v>665920</v>
      </c>
    </row>
    <row r="10" spans="1:8" ht="21">
      <c r="A10" s="232" t="s">
        <v>384</v>
      </c>
      <c r="B10" s="227" t="s">
        <v>119</v>
      </c>
      <c r="C10" s="244" t="s">
        <v>424</v>
      </c>
      <c r="D10" s="234">
        <v>136000</v>
      </c>
      <c r="E10" s="228"/>
      <c r="F10" s="234"/>
      <c r="G10" s="228">
        <v>73520</v>
      </c>
      <c r="H10" s="234">
        <f t="shared" si="0"/>
        <v>73520</v>
      </c>
    </row>
    <row r="11" spans="1:8" ht="21">
      <c r="A11" s="232"/>
      <c r="B11" s="227" t="s">
        <v>59</v>
      </c>
      <c r="C11" s="244" t="s">
        <v>424</v>
      </c>
      <c r="D11" s="234">
        <v>698600</v>
      </c>
      <c r="E11" s="228"/>
      <c r="F11" s="234"/>
      <c r="G11" s="228">
        <v>441867.4</v>
      </c>
      <c r="H11" s="234">
        <f t="shared" si="0"/>
        <v>441867.4</v>
      </c>
    </row>
    <row r="12" spans="1:8" ht="21">
      <c r="A12" s="232"/>
      <c r="B12" s="227" t="s">
        <v>91</v>
      </c>
      <c r="C12" s="244" t="s">
        <v>424</v>
      </c>
      <c r="D12" s="234">
        <v>60000</v>
      </c>
      <c r="E12" s="228"/>
      <c r="F12" s="234"/>
      <c r="G12" s="228"/>
      <c r="H12" s="234">
        <f t="shared" si="0"/>
        <v>0</v>
      </c>
    </row>
    <row r="13" spans="1:8" ht="21">
      <c r="A13" s="232"/>
      <c r="B13" s="227" t="s">
        <v>385</v>
      </c>
      <c r="C13" s="244" t="s">
        <v>424</v>
      </c>
      <c r="D13" s="234"/>
      <c r="E13" s="228"/>
      <c r="F13" s="234"/>
      <c r="G13" s="228"/>
      <c r="H13" s="234">
        <f t="shared" si="0"/>
        <v>0</v>
      </c>
    </row>
    <row r="14" spans="1:8" ht="21">
      <c r="A14" s="232" t="s">
        <v>386</v>
      </c>
      <c r="B14" s="227" t="s">
        <v>176</v>
      </c>
      <c r="C14" s="244" t="s">
        <v>424</v>
      </c>
      <c r="D14" s="234"/>
      <c r="E14" s="228"/>
      <c r="F14" s="234"/>
      <c r="G14" s="228"/>
      <c r="H14" s="234">
        <f t="shared" si="0"/>
        <v>0</v>
      </c>
    </row>
    <row r="15" spans="1:8" ht="21">
      <c r="A15" s="232"/>
      <c r="B15" s="227" t="s">
        <v>127</v>
      </c>
      <c r="C15" s="244" t="s">
        <v>424</v>
      </c>
      <c r="D15" s="234"/>
      <c r="E15" s="228"/>
      <c r="F15" s="234"/>
      <c r="G15" s="228"/>
      <c r="H15" s="234">
        <f t="shared" si="0"/>
        <v>0</v>
      </c>
    </row>
    <row r="16" spans="1:8" ht="21">
      <c r="A16" s="232" t="s">
        <v>387</v>
      </c>
      <c r="B16" s="227" t="s">
        <v>389</v>
      </c>
      <c r="C16" s="244" t="s">
        <v>424</v>
      </c>
      <c r="D16" s="234">
        <v>83000</v>
      </c>
      <c r="E16" s="228"/>
      <c r="F16" s="234"/>
      <c r="G16" s="228">
        <v>80013</v>
      </c>
      <c r="H16" s="234">
        <f t="shared" si="0"/>
        <v>80013</v>
      </c>
    </row>
    <row r="17" spans="1:8" ht="21">
      <c r="A17" s="232" t="s">
        <v>388</v>
      </c>
      <c r="B17" s="227" t="s">
        <v>390</v>
      </c>
      <c r="C17" s="244" t="s">
        <v>424</v>
      </c>
      <c r="D17" s="234"/>
      <c r="E17" s="228"/>
      <c r="F17" s="234"/>
      <c r="G17" s="228"/>
      <c r="H17" s="234">
        <f t="shared" si="0"/>
        <v>0</v>
      </c>
    </row>
    <row r="18" spans="1:8" ht="21">
      <c r="A18" s="233"/>
      <c r="B18" s="227"/>
      <c r="C18" s="291"/>
      <c r="D18" s="234"/>
      <c r="E18" s="228"/>
      <c r="F18" s="241"/>
      <c r="G18" s="228"/>
      <c r="H18" s="234"/>
    </row>
    <row r="19" spans="1:8" s="29" customFormat="1" ht="21">
      <c r="A19" s="406" t="s">
        <v>4</v>
      </c>
      <c r="B19" s="407"/>
      <c r="C19" s="408"/>
      <c r="D19" s="235">
        <f>SUM(D7:D17)</f>
        <v>1715600</v>
      </c>
      <c r="E19" s="235">
        <f>SUM(E8:E17)</f>
        <v>0</v>
      </c>
      <c r="F19" s="292">
        <f>SUM(F8:F17)</f>
        <v>0</v>
      </c>
      <c r="G19" s="235">
        <f>SUM(G8:G17)</f>
        <v>1261320.4</v>
      </c>
      <c r="H19" s="235">
        <f>SUM(H8:H17)</f>
        <v>1261320.4</v>
      </c>
    </row>
    <row r="21" spans="1:8" s="29" customFormat="1" ht="24.75">
      <c r="A21" s="411"/>
      <c r="B21" s="411"/>
      <c r="C21" s="411"/>
      <c r="D21" s="411"/>
      <c r="E21" s="411"/>
      <c r="F21" s="411"/>
      <c r="G21" s="411"/>
      <c r="H21" s="411"/>
    </row>
    <row r="22" spans="1:8" s="29" customFormat="1" ht="24.75">
      <c r="A22" s="52"/>
      <c r="B22" s="53"/>
      <c r="C22" s="130"/>
      <c r="D22" s="26"/>
      <c r="E22" s="26"/>
      <c r="F22" s="26"/>
      <c r="G22" s="26"/>
      <c r="H22" s="26"/>
    </row>
    <row r="23" spans="1:8" s="29" customFormat="1" ht="24.75">
      <c r="A23" s="411"/>
      <c r="B23" s="411"/>
      <c r="C23" s="411"/>
      <c r="D23" s="411"/>
      <c r="E23" s="411"/>
      <c r="F23" s="411"/>
      <c r="G23" s="411"/>
      <c r="H23" s="411"/>
    </row>
    <row r="24" spans="1:8" s="29" customFormat="1" ht="24.75">
      <c r="A24" s="411"/>
      <c r="B24" s="411"/>
      <c r="C24" s="411"/>
      <c r="D24" s="411"/>
      <c r="E24" s="411"/>
      <c r="F24" s="411"/>
      <c r="G24" s="411"/>
      <c r="H24" s="411"/>
    </row>
    <row r="25" spans="1:8" s="29" customFormat="1" ht="24.75">
      <c r="A25" s="411"/>
      <c r="B25" s="411"/>
      <c r="C25" s="411"/>
      <c r="D25" s="411"/>
      <c r="E25" s="411"/>
      <c r="F25" s="411"/>
      <c r="G25" s="411"/>
      <c r="H25" s="411"/>
    </row>
    <row r="26" spans="1:8" s="29" customFormat="1" ht="24.75">
      <c r="A26" s="399"/>
      <c r="B26" s="399"/>
      <c r="C26" s="399"/>
      <c r="D26" s="399"/>
      <c r="E26" s="26"/>
      <c r="F26" s="26"/>
      <c r="G26" s="26"/>
      <c r="H26" s="26"/>
    </row>
  </sheetData>
  <sheetProtection/>
  <mergeCells count="15">
    <mergeCell ref="A25:H25"/>
    <mergeCell ref="A26:D26"/>
    <mergeCell ref="A1:H1"/>
    <mergeCell ref="A2:H2"/>
    <mergeCell ref="A3:H3"/>
    <mergeCell ref="H4:H6"/>
    <mergeCell ref="A19:C19"/>
    <mergeCell ref="A21:H21"/>
    <mergeCell ref="A23:H23"/>
    <mergeCell ref="A24:H24"/>
    <mergeCell ref="F4:F6"/>
    <mergeCell ref="A4:A6"/>
    <mergeCell ref="B4:B6"/>
    <mergeCell ref="C4:C6"/>
    <mergeCell ref="D4:D6"/>
  </mergeCells>
  <printOptions/>
  <pageMargins left="1.4960629921259843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95" zoomScaleSheetLayoutView="95" zoomScalePageLayoutView="0" workbookViewId="0" topLeftCell="A13">
      <selection activeCell="A21" sqref="A21:I28"/>
    </sheetView>
  </sheetViews>
  <sheetFormatPr defaultColWidth="9.140625" defaultRowHeight="12.75"/>
  <cols>
    <col min="1" max="1" width="13.140625" style="29" customWidth="1"/>
    <col min="2" max="2" width="19.421875" style="29" customWidth="1"/>
    <col min="3" max="3" width="10.28125" style="29" customWidth="1"/>
    <col min="4" max="4" width="16.7109375" style="29" customWidth="1"/>
    <col min="5" max="5" width="15.8515625" style="29" customWidth="1"/>
    <col min="6" max="6" width="18.421875" style="29" customWidth="1"/>
    <col min="7" max="8" width="16.57421875" style="29" customWidth="1"/>
    <col min="9" max="9" width="16.28125" style="29" customWidth="1"/>
    <col min="10" max="25" width="9.140625" style="29" customWidth="1"/>
  </cols>
  <sheetData>
    <row r="1" spans="1:9" ht="21">
      <c r="A1" s="369" t="s">
        <v>18</v>
      </c>
      <c r="B1" s="369"/>
      <c r="C1" s="369"/>
      <c r="D1" s="369"/>
      <c r="E1" s="369"/>
      <c r="F1" s="369"/>
      <c r="G1" s="369"/>
      <c r="H1" s="369"/>
      <c r="I1" s="369"/>
    </row>
    <row r="2" spans="1:9" ht="23.25">
      <c r="A2" s="414" t="s">
        <v>403</v>
      </c>
      <c r="B2" s="414"/>
      <c r="C2" s="414"/>
      <c r="D2" s="414"/>
      <c r="E2" s="414"/>
      <c r="F2" s="414"/>
      <c r="G2" s="414"/>
      <c r="H2" s="414"/>
      <c r="I2" s="414"/>
    </row>
    <row r="3" spans="1:9" ht="23.25">
      <c r="A3" s="415" t="s">
        <v>376</v>
      </c>
      <c r="B3" s="415"/>
      <c r="C3" s="415"/>
      <c r="D3" s="415"/>
      <c r="E3" s="415"/>
      <c r="F3" s="415"/>
      <c r="G3" s="415"/>
      <c r="H3" s="415"/>
      <c r="I3" s="415"/>
    </row>
    <row r="4" spans="1:9" s="221" customFormat="1" ht="21">
      <c r="A4" s="412" t="s">
        <v>377</v>
      </c>
      <c r="B4" s="412" t="s">
        <v>78</v>
      </c>
      <c r="C4" s="412" t="s">
        <v>75</v>
      </c>
      <c r="D4" s="412" t="s">
        <v>378</v>
      </c>
      <c r="E4" s="245" t="s">
        <v>391</v>
      </c>
      <c r="F4" s="243" t="s">
        <v>405</v>
      </c>
      <c r="G4" s="250" t="s">
        <v>408</v>
      </c>
      <c r="H4" s="243" t="s">
        <v>410</v>
      </c>
      <c r="I4" s="412" t="s">
        <v>4</v>
      </c>
    </row>
    <row r="5" spans="1:9" s="29" customFormat="1" ht="21">
      <c r="A5" s="416"/>
      <c r="B5" s="416"/>
      <c r="C5" s="416"/>
      <c r="D5" s="416"/>
      <c r="E5" s="246" t="s">
        <v>404</v>
      </c>
      <c r="F5" s="253" t="s">
        <v>406</v>
      </c>
      <c r="G5" s="251" t="s">
        <v>409</v>
      </c>
      <c r="H5" s="248" t="s">
        <v>411</v>
      </c>
      <c r="I5" s="416"/>
    </row>
    <row r="6" spans="1:9" s="29" customFormat="1" ht="21">
      <c r="A6" s="420"/>
      <c r="B6" s="420"/>
      <c r="C6" s="420"/>
      <c r="D6" s="420"/>
      <c r="E6" s="247"/>
      <c r="F6" s="254" t="s">
        <v>407</v>
      </c>
      <c r="G6" s="249"/>
      <c r="H6" s="252"/>
      <c r="I6" s="420"/>
    </row>
    <row r="7" spans="1:9" ht="21">
      <c r="A7" s="290"/>
      <c r="B7" s="238"/>
      <c r="C7" s="290"/>
      <c r="D7" s="240"/>
      <c r="E7" s="238"/>
      <c r="F7" s="236"/>
      <c r="G7" s="238"/>
      <c r="H7" s="290"/>
      <c r="I7" s="289"/>
    </row>
    <row r="8" spans="1:9" ht="21">
      <c r="A8" s="232" t="s">
        <v>381</v>
      </c>
      <c r="B8" s="227" t="s">
        <v>382</v>
      </c>
      <c r="C8" s="244" t="s">
        <v>379</v>
      </c>
      <c r="D8" s="234"/>
      <c r="E8" s="228"/>
      <c r="F8" s="234"/>
      <c r="G8" s="228"/>
      <c r="H8" s="234"/>
      <c r="I8" s="294">
        <f>SUM(E8:G8)</f>
        <v>0</v>
      </c>
    </row>
    <row r="9" spans="1:9" ht="21">
      <c r="A9" s="232"/>
      <c r="B9" s="227" t="s">
        <v>383</v>
      </c>
      <c r="C9" s="244" t="s">
        <v>424</v>
      </c>
      <c r="D9" s="234">
        <v>819672</v>
      </c>
      <c r="E9" s="228">
        <v>695758</v>
      </c>
      <c r="F9" s="234"/>
      <c r="G9" s="228"/>
      <c r="H9" s="234"/>
      <c r="I9" s="294">
        <f aca="true" t="shared" si="0" ref="I9:I17">SUM(E9:G9)</f>
        <v>695758</v>
      </c>
    </row>
    <row r="10" spans="1:9" ht="21">
      <c r="A10" s="232" t="s">
        <v>384</v>
      </c>
      <c r="B10" s="227" t="s">
        <v>119</v>
      </c>
      <c r="C10" s="244" t="s">
        <v>424</v>
      </c>
      <c r="D10" s="234">
        <v>200000</v>
      </c>
      <c r="E10" s="228">
        <v>200000</v>
      </c>
      <c r="F10" s="234"/>
      <c r="G10" s="228"/>
      <c r="H10" s="234"/>
      <c r="I10" s="294">
        <f t="shared" si="0"/>
        <v>200000</v>
      </c>
    </row>
    <row r="11" spans="1:9" ht="21">
      <c r="A11" s="232"/>
      <c r="B11" s="227" t="s">
        <v>59</v>
      </c>
      <c r="C11" s="244" t="s">
        <v>424</v>
      </c>
      <c r="D11" s="234">
        <v>338910</v>
      </c>
      <c r="E11" s="228">
        <v>132934</v>
      </c>
      <c r="F11" s="234">
        <v>36700</v>
      </c>
      <c r="G11" s="228"/>
      <c r="H11" s="234"/>
      <c r="I11" s="294">
        <f t="shared" si="0"/>
        <v>169634</v>
      </c>
    </row>
    <row r="12" spans="1:9" ht="21">
      <c r="A12" s="232"/>
      <c r="B12" s="227" t="s">
        <v>91</v>
      </c>
      <c r="C12" s="244" t="s">
        <v>424</v>
      </c>
      <c r="D12" s="234">
        <v>1927700</v>
      </c>
      <c r="E12" s="228">
        <v>21530</v>
      </c>
      <c r="F12" s="234">
        <v>1828564.64</v>
      </c>
      <c r="G12" s="228"/>
      <c r="H12" s="234"/>
      <c r="I12" s="294">
        <f t="shared" si="0"/>
        <v>1850094.64</v>
      </c>
    </row>
    <row r="13" spans="1:9" ht="21">
      <c r="A13" s="232"/>
      <c r="B13" s="227" t="s">
        <v>385</v>
      </c>
      <c r="C13" s="244" t="s">
        <v>424</v>
      </c>
      <c r="D13" s="234"/>
      <c r="E13" s="228"/>
      <c r="F13" s="234"/>
      <c r="G13" s="228"/>
      <c r="H13" s="234"/>
      <c r="I13" s="294">
        <f t="shared" si="0"/>
        <v>0</v>
      </c>
    </row>
    <row r="14" spans="1:9" ht="21">
      <c r="A14" s="232" t="s">
        <v>386</v>
      </c>
      <c r="B14" s="227" t="s">
        <v>176</v>
      </c>
      <c r="C14" s="244" t="s">
        <v>424</v>
      </c>
      <c r="D14" s="234">
        <v>25000</v>
      </c>
      <c r="E14" s="228">
        <v>23000</v>
      </c>
      <c r="F14" s="234"/>
      <c r="G14" s="228"/>
      <c r="H14" s="234"/>
      <c r="I14" s="294">
        <f t="shared" si="0"/>
        <v>23000</v>
      </c>
    </row>
    <row r="15" spans="1:9" ht="21">
      <c r="A15" s="232"/>
      <c r="B15" s="227" t="s">
        <v>127</v>
      </c>
      <c r="C15" s="244" t="s">
        <v>424</v>
      </c>
      <c r="D15" s="234"/>
      <c r="E15" s="228"/>
      <c r="F15" s="234"/>
      <c r="G15" s="228"/>
      <c r="H15" s="234"/>
      <c r="I15" s="294">
        <f t="shared" si="0"/>
        <v>0</v>
      </c>
    </row>
    <row r="16" spans="1:9" ht="21">
      <c r="A16" s="232" t="s">
        <v>387</v>
      </c>
      <c r="B16" s="227" t="s">
        <v>389</v>
      </c>
      <c r="C16" s="244" t="s">
        <v>424</v>
      </c>
      <c r="D16" s="234">
        <v>1509600</v>
      </c>
      <c r="E16" s="228">
        <v>406810</v>
      </c>
      <c r="F16" s="234">
        <v>1069600</v>
      </c>
      <c r="G16" s="228"/>
      <c r="H16" s="234"/>
      <c r="I16" s="294">
        <f t="shared" si="0"/>
        <v>1476410</v>
      </c>
    </row>
    <row r="17" spans="1:9" ht="21">
      <c r="A17" s="232" t="s">
        <v>388</v>
      </c>
      <c r="B17" s="227" t="s">
        <v>390</v>
      </c>
      <c r="C17" s="244" t="s">
        <v>424</v>
      </c>
      <c r="D17" s="234">
        <v>3660000</v>
      </c>
      <c r="E17" s="228"/>
      <c r="F17" s="234">
        <v>3520240</v>
      </c>
      <c r="G17" s="228">
        <v>90000</v>
      </c>
      <c r="H17" s="234"/>
      <c r="I17" s="294">
        <f t="shared" si="0"/>
        <v>3610240</v>
      </c>
    </row>
    <row r="18" spans="1:9" ht="21">
      <c r="A18" s="233"/>
      <c r="B18" s="227"/>
      <c r="C18" s="291"/>
      <c r="D18" s="234"/>
      <c r="E18" s="228"/>
      <c r="F18" s="241"/>
      <c r="G18" s="228"/>
      <c r="H18" s="234"/>
      <c r="I18" s="294"/>
    </row>
    <row r="19" spans="1:9" s="29" customFormat="1" ht="21">
      <c r="A19" s="406" t="s">
        <v>4</v>
      </c>
      <c r="B19" s="407"/>
      <c r="C19" s="408"/>
      <c r="D19" s="235">
        <f>SUM(D7:D17)</f>
        <v>8480882</v>
      </c>
      <c r="E19" s="235">
        <f>SUM(E8:E17)</f>
        <v>1480032</v>
      </c>
      <c r="F19" s="292">
        <f>SUM(F8:F17)</f>
        <v>6455104.64</v>
      </c>
      <c r="G19" s="235">
        <f>SUM(G8:G17)</f>
        <v>90000</v>
      </c>
      <c r="H19" s="235">
        <f>SUM(H8:H17)</f>
        <v>0</v>
      </c>
      <c r="I19" s="235">
        <f>SUM(I8:I17)</f>
        <v>8025136.64</v>
      </c>
    </row>
    <row r="21" spans="1:9" s="29" customFormat="1" ht="24.75">
      <c r="A21" s="411"/>
      <c r="B21" s="411"/>
      <c r="C21" s="411"/>
      <c r="D21" s="411"/>
      <c r="E21" s="411"/>
      <c r="F21" s="411"/>
      <c r="G21" s="411"/>
      <c r="H21" s="411"/>
      <c r="I21" s="411"/>
    </row>
    <row r="22" spans="1:9" s="29" customFormat="1" ht="24.75">
      <c r="A22" s="52"/>
      <c r="B22" s="53"/>
      <c r="C22" s="130"/>
      <c r="D22" s="26"/>
      <c r="E22" s="26"/>
      <c r="F22" s="26"/>
      <c r="G22" s="26"/>
      <c r="H22" s="26"/>
      <c r="I22" s="26"/>
    </row>
    <row r="23" spans="1:9" s="29" customFormat="1" ht="24.75">
      <c r="A23" s="411"/>
      <c r="B23" s="411"/>
      <c r="C23" s="411"/>
      <c r="D23" s="411"/>
      <c r="E23" s="411"/>
      <c r="F23" s="411"/>
      <c r="G23" s="411"/>
      <c r="H23" s="411"/>
      <c r="I23" s="411"/>
    </row>
    <row r="24" spans="1:9" s="29" customFormat="1" ht="24.75">
      <c r="A24" s="411"/>
      <c r="B24" s="411"/>
      <c r="C24" s="411"/>
      <c r="D24" s="411"/>
      <c r="E24" s="411"/>
      <c r="F24" s="411"/>
      <c r="G24" s="411"/>
      <c r="H24" s="411"/>
      <c r="I24" s="411"/>
    </row>
    <row r="25" spans="1:9" s="29" customFormat="1" ht="24.75">
      <c r="A25" s="411"/>
      <c r="B25" s="411"/>
      <c r="C25" s="411"/>
      <c r="D25" s="411"/>
      <c r="E25" s="411"/>
      <c r="F25" s="411"/>
      <c r="G25" s="411"/>
      <c r="H25" s="411"/>
      <c r="I25" s="411"/>
    </row>
    <row r="26" spans="1:9" s="29" customFormat="1" ht="24.75">
      <c r="A26" s="399"/>
      <c r="B26" s="399"/>
      <c r="C26" s="399"/>
      <c r="D26" s="399"/>
      <c r="E26" s="26"/>
      <c r="F26" s="26"/>
      <c r="G26" s="26"/>
      <c r="H26" s="26"/>
      <c r="I26" s="26"/>
    </row>
  </sheetData>
  <sheetProtection/>
  <mergeCells count="14">
    <mergeCell ref="A1:I1"/>
    <mergeCell ref="A2:I2"/>
    <mergeCell ref="A3:I3"/>
    <mergeCell ref="D4:D6"/>
    <mergeCell ref="A21:I21"/>
    <mergeCell ref="A23:I23"/>
    <mergeCell ref="A24:I24"/>
    <mergeCell ref="A25:I25"/>
    <mergeCell ref="A26:D26"/>
    <mergeCell ref="C4:C6"/>
    <mergeCell ref="B4:B6"/>
    <mergeCell ref="A4:A6"/>
    <mergeCell ref="I4:I6"/>
    <mergeCell ref="A19:C19"/>
  </mergeCells>
  <printOptions/>
  <pageMargins left="1.4960629921259843" right="0.11811023622047245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95" zoomScaleSheetLayoutView="95" zoomScalePageLayoutView="0" workbookViewId="0" topLeftCell="A13">
      <selection activeCell="A21" sqref="A21:I26"/>
    </sheetView>
  </sheetViews>
  <sheetFormatPr defaultColWidth="9.140625" defaultRowHeight="12.75"/>
  <cols>
    <col min="1" max="1" width="13.140625" style="29" customWidth="1"/>
    <col min="2" max="2" width="19.421875" style="29" customWidth="1"/>
    <col min="3" max="3" width="10.28125" style="29" customWidth="1"/>
    <col min="4" max="4" width="16.7109375" style="29" customWidth="1"/>
    <col min="5" max="5" width="15.8515625" style="29" customWidth="1"/>
    <col min="6" max="6" width="18.421875" style="29" customWidth="1"/>
    <col min="7" max="8" width="16.57421875" style="29" customWidth="1"/>
    <col min="9" max="9" width="16.28125" style="29" customWidth="1"/>
    <col min="10" max="25" width="9.140625" style="29" customWidth="1"/>
  </cols>
  <sheetData>
    <row r="1" spans="1:9" ht="21">
      <c r="A1" s="369" t="s">
        <v>18</v>
      </c>
      <c r="B1" s="369"/>
      <c r="C1" s="369"/>
      <c r="D1" s="369"/>
      <c r="E1" s="369"/>
      <c r="F1" s="369"/>
      <c r="G1" s="369"/>
      <c r="H1" s="369"/>
      <c r="I1" s="369"/>
    </row>
    <row r="2" spans="1:9" ht="23.25">
      <c r="A2" s="414" t="s">
        <v>412</v>
      </c>
      <c r="B2" s="414"/>
      <c r="C2" s="414"/>
      <c r="D2" s="414"/>
      <c r="E2" s="414"/>
      <c r="F2" s="414"/>
      <c r="G2" s="414"/>
      <c r="H2" s="414"/>
      <c r="I2" s="414"/>
    </row>
    <row r="3" spans="1:9" ht="23.25">
      <c r="A3" s="415" t="s">
        <v>376</v>
      </c>
      <c r="B3" s="415"/>
      <c r="C3" s="415"/>
      <c r="D3" s="415"/>
      <c r="E3" s="415"/>
      <c r="F3" s="415"/>
      <c r="G3" s="415"/>
      <c r="H3" s="415"/>
      <c r="I3" s="415"/>
    </row>
    <row r="4" spans="1:9" s="221" customFormat="1" ht="21">
      <c r="A4" s="412" t="s">
        <v>377</v>
      </c>
      <c r="B4" s="412" t="s">
        <v>78</v>
      </c>
      <c r="C4" s="412" t="s">
        <v>75</v>
      </c>
      <c r="D4" s="412" t="s">
        <v>378</v>
      </c>
      <c r="E4" s="245" t="s">
        <v>391</v>
      </c>
      <c r="F4" s="412" t="s">
        <v>415</v>
      </c>
      <c r="G4" s="250" t="s">
        <v>416</v>
      </c>
      <c r="H4" s="243" t="s">
        <v>419</v>
      </c>
      <c r="I4" s="412" t="s">
        <v>4</v>
      </c>
    </row>
    <row r="5" spans="1:9" s="29" customFormat="1" ht="21">
      <c r="A5" s="416"/>
      <c r="B5" s="416"/>
      <c r="C5" s="416"/>
      <c r="D5" s="416"/>
      <c r="E5" s="255" t="s">
        <v>413</v>
      </c>
      <c r="F5" s="418"/>
      <c r="G5" s="251" t="s">
        <v>417</v>
      </c>
      <c r="H5" s="248" t="s">
        <v>414</v>
      </c>
      <c r="I5" s="416"/>
    </row>
    <row r="6" spans="1:9" s="29" customFormat="1" ht="21">
      <c r="A6" s="420"/>
      <c r="B6" s="420"/>
      <c r="C6" s="420"/>
      <c r="D6" s="420"/>
      <c r="E6" s="249" t="s">
        <v>414</v>
      </c>
      <c r="F6" s="419"/>
      <c r="G6" s="249" t="s">
        <v>418</v>
      </c>
      <c r="H6" s="252"/>
      <c r="I6" s="420"/>
    </row>
    <row r="7" spans="1:9" ht="21">
      <c r="A7" s="295"/>
      <c r="B7" s="290"/>
      <c r="C7" s="296"/>
      <c r="D7" s="297"/>
      <c r="E7" s="296"/>
      <c r="F7" s="236"/>
      <c r="G7" s="296"/>
      <c r="H7" s="290"/>
      <c r="I7" s="289"/>
    </row>
    <row r="8" spans="1:9" ht="21">
      <c r="A8" s="226" t="s">
        <v>381</v>
      </c>
      <c r="B8" s="232" t="s">
        <v>382</v>
      </c>
      <c r="C8" s="239" t="s">
        <v>379</v>
      </c>
      <c r="D8" s="234"/>
      <c r="E8" s="228"/>
      <c r="F8" s="234"/>
      <c r="G8" s="228"/>
      <c r="H8" s="234"/>
      <c r="I8" s="294">
        <f>SUM(E8:G8)</f>
        <v>0</v>
      </c>
    </row>
    <row r="9" spans="1:9" ht="21">
      <c r="A9" s="226"/>
      <c r="B9" s="232" t="s">
        <v>383</v>
      </c>
      <c r="C9" s="239" t="s">
        <v>424</v>
      </c>
      <c r="D9" s="234">
        <v>653000</v>
      </c>
      <c r="E9" s="228">
        <v>513000</v>
      </c>
      <c r="F9" s="234"/>
      <c r="G9" s="228"/>
      <c r="H9" s="234"/>
      <c r="I9" s="294">
        <f aca="true" t="shared" si="0" ref="I9:I17">SUM(E9:G9)</f>
        <v>513000</v>
      </c>
    </row>
    <row r="10" spans="1:9" ht="21">
      <c r="A10" s="226" t="s">
        <v>384</v>
      </c>
      <c r="B10" s="232" t="s">
        <v>119</v>
      </c>
      <c r="C10" s="239" t="s">
        <v>424</v>
      </c>
      <c r="D10" s="234">
        <v>50000</v>
      </c>
      <c r="E10" s="228">
        <v>38110</v>
      </c>
      <c r="F10" s="234"/>
      <c r="G10" s="228"/>
      <c r="H10" s="234"/>
      <c r="I10" s="294">
        <f t="shared" si="0"/>
        <v>38110</v>
      </c>
    </row>
    <row r="11" spans="1:9" ht="21">
      <c r="A11" s="226"/>
      <c r="B11" s="232" t="s">
        <v>59</v>
      </c>
      <c r="C11" s="239" t="s">
        <v>424</v>
      </c>
      <c r="D11" s="234">
        <v>879000</v>
      </c>
      <c r="E11" s="228">
        <v>491151</v>
      </c>
      <c r="F11" s="234"/>
      <c r="G11" s="228">
        <v>110289.2</v>
      </c>
      <c r="H11" s="234"/>
      <c r="I11" s="294">
        <f t="shared" si="0"/>
        <v>601440.2</v>
      </c>
    </row>
    <row r="12" spans="1:9" ht="21">
      <c r="A12" s="226"/>
      <c r="B12" s="232" t="s">
        <v>91</v>
      </c>
      <c r="C12" s="239" t="s">
        <v>424</v>
      </c>
      <c r="D12" s="234">
        <v>99000</v>
      </c>
      <c r="E12" s="228"/>
      <c r="F12" s="234"/>
      <c r="G12" s="228">
        <v>82850</v>
      </c>
      <c r="H12" s="234"/>
      <c r="I12" s="294">
        <f t="shared" si="0"/>
        <v>82850</v>
      </c>
    </row>
    <row r="13" spans="1:9" ht="21">
      <c r="A13" s="226"/>
      <c r="B13" s="232" t="s">
        <v>385</v>
      </c>
      <c r="C13" s="239" t="s">
        <v>424</v>
      </c>
      <c r="D13" s="234"/>
      <c r="E13" s="228"/>
      <c r="F13" s="234"/>
      <c r="G13" s="228"/>
      <c r="H13" s="234"/>
      <c r="I13" s="294">
        <f t="shared" si="0"/>
        <v>0</v>
      </c>
    </row>
    <row r="14" spans="1:9" ht="21">
      <c r="A14" s="226" t="s">
        <v>386</v>
      </c>
      <c r="B14" s="232" t="s">
        <v>176</v>
      </c>
      <c r="C14" s="239" t="s">
        <v>424</v>
      </c>
      <c r="D14" s="234"/>
      <c r="E14" s="228"/>
      <c r="F14" s="234"/>
      <c r="G14" s="228"/>
      <c r="H14" s="234"/>
      <c r="I14" s="294">
        <f t="shared" si="0"/>
        <v>0</v>
      </c>
    </row>
    <row r="15" spans="1:9" ht="21">
      <c r="A15" s="226"/>
      <c r="B15" s="232" t="s">
        <v>127</v>
      </c>
      <c r="C15" s="239" t="s">
        <v>424</v>
      </c>
      <c r="D15" s="234"/>
      <c r="E15" s="228"/>
      <c r="F15" s="234"/>
      <c r="G15" s="228"/>
      <c r="H15" s="234"/>
      <c r="I15" s="294">
        <f t="shared" si="0"/>
        <v>0</v>
      </c>
    </row>
    <row r="16" spans="1:9" ht="21">
      <c r="A16" s="226" t="s">
        <v>387</v>
      </c>
      <c r="B16" s="232" t="s">
        <v>389</v>
      </c>
      <c r="C16" s="239" t="s">
        <v>424</v>
      </c>
      <c r="D16" s="234">
        <v>71000</v>
      </c>
      <c r="E16" s="228"/>
      <c r="F16" s="234"/>
      <c r="G16" s="228">
        <v>52668</v>
      </c>
      <c r="H16" s="234"/>
      <c r="I16" s="294">
        <f t="shared" si="0"/>
        <v>52668</v>
      </c>
    </row>
    <row r="17" spans="1:9" ht="21">
      <c r="A17" s="226" t="s">
        <v>388</v>
      </c>
      <c r="B17" s="232" t="s">
        <v>390</v>
      </c>
      <c r="C17" s="239" t="s">
        <v>424</v>
      </c>
      <c r="D17" s="234">
        <v>270000</v>
      </c>
      <c r="E17" s="228"/>
      <c r="F17" s="234"/>
      <c r="G17" s="228">
        <v>180000</v>
      </c>
      <c r="H17" s="234"/>
      <c r="I17" s="294">
        <f t="shared" si="0"/>
        <v>180000</v>
      </c>
    </row>
    <row r="18" spans="1:9" ht="21">
      <c r="A18" s="229"/>
      <c r="B18" s="233"/>
      <c r="C18" s="298"/>
      <c r="D18" s="241"/>
      <c r="E18" s="299"/>
      <c r="F18" s="241"/>
      <c r="G18" s="299"/>
      <c r="H18" s="241"/>
      <c r="I18" s="294"/>
    </row>
    <row r="19" spans="1:9" s="29" customFormat="1" ht="21">
      <c r="A19" s="421" t="s">
        <v>4</v>
      </c>
      <c r="B19" s="409"/>
      <c r="C19" s="422"/>
      <c r="D19" s="292">
        <f>SUM(D7:D17)</f>
        <v>2022000</v>
      </c>
      <c r="E19" s="292">
        <f>SUM(E8:E17)</f>
        <v>1042261</v>
      </c>
      <c r="F19" s="292">
        <f>SUM(F8:F17)</f>
        <v>0</v>
      </c>
      <c r="G19" s="292">
        <f>SUM(G8:G17)</f>
        <v>425807.2</v>
      </c>
      <c r="H19" s="292">
        <f>SUM(H8:H17)</f>
        <v>0</v>
      </c>
      <c r="I19" s="235">
        <f>SUM(I8:I17)</f>
        <v>1468068.2</v>
      </c>
    </row>
    <row r="21" spans="1:9" s="29" customFormat="1" ht="24.75">
      <c r="A21" s="411"/>
      <c r="B21" s="411"/>
      <c r="C21" s="411"/>
      <c r="D21" s="411"/>
      <c r="E21" s="411"/>
      <c r="F21" s="411"/>
      <c r="G21" s="411"/>
      <c r="H21" s="411"/>
      <c r="I21" s="411"/>
    </row>
    <row r="22" spans="1:9" s="29" customFormat="1" ht="24.75">
      <c r="A22" s="52"/>
      <c r="B22" s="53"/>
      <c r="C22" s="130"/>
      <c r="D22" s="26"/>
      <c r="E22" s="26"/>
      <c r="F22" s="26"/>
      <c r="G22" s="26"/>
      <c r="H22" s="26"/>
      <c r="I22" s="26"/>
    </row>
    <row r="23" spans="1:9" s="29" customFormat="1" ht="24.75">
      <c r="A23" s="411"/>
      <c r="B23" s="411"/>
      <c r="C23" s="411"/>
      <c r="D23" s="411"/>
      <c r="E23" s="411"/>
      <c r="F23" s="411"/>
      <c r="G23" s="411"/>
      <c r="H23" s="411"/>
      <c r="I23" s="411"/>
    </row>
    <row r="24" spans="1:9" s="29" customFormat="1" ht="24.75">
      <c r="A24" s="411"/>
      <c r="B24" s="411"/>
      <c r="C24" s="411"/>
      <c r="D24" s="411"/>
      <c r="E24" s="411"/>
      <c r="F24" s="411"/>
      <c r="G24" s="411"/>
      <c r="H24" s="411"/>
      <c r="I24" s="411"/>
    </row>
    <row r="25" spans="1:9" s="29" customFormat="1" ht="24.75">
      <c r="A25" s="411"/>
      <c r="B25" s="411"/>
      <c r="C25" s="411"/>
      <c r="D25" s="411"/>
      <c r="E25" s="411"/>
      <c r="F25" s="411"/>
      <c r="G25" s="411"/>
      <c r="H25" s="411"/>
      <c r="I25" s="411"/>
    </row>
    <row r="26" spans="1:9" s="29" customFormat="1" ht="24.75">
      <c r="A26" s="399"/>
      <c r="B26" s="399"/>
      <c r="C26" s="399"/>
      <c r="D26" s="399"/>
      <c r="E26" s="26"/>
      <c r="F26" s="26"/>
      <c r="G26" s="26"/>
      <c r="H26" s="26"/>
      <c r="I26" s="26"/>
    </row>
  </sheetData>
  <sheetProtection/>
  <mergeCells count="15">
    <mergeCell ref="A26:D26"/>
    <mergeCell ref="A1:I1"/>
    <mergeCell ref="A2:I2"/>
    <mergeCell ref="A3:I3"/>
    <mergeCell ref="A4:A6"/>
    <mergeCell ref="B4:B6"/>
    <mergeCell ref="C4:C6"/>
    <mergeCell ref="D4:D6"/>
    <mergeCell ref="I4:I6"/>
    <mergeCell ref="F4:F6"/>
    <mergeCell ref="A19:C19"/>
    <mergeCell ref="A21:I21"/>
    <mergeCell ref="A23:I23"/>
    <mergeCell ref="A24:I24"/>
    <mergeCell ref="A25:I25"/>
  </mergeCells>
  <printOptions/>
  <pageMargins left="1.4960629921259843" right="0.11811023622047245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95" zoomScaleSheetLayoutView="95" zoomScalePageLayoutView="0" workbookViewId="0" topLeftCell="A13">
      <selection activeCell="A21" sqref="A21:G25"/>
    </sheetView>
  </sheetViews>
  <sheetFormatPr defaultColWidth="9.140625" defaultRowHeight="12.75"/>
  <cols>
    <col min="1" max="1" width="16.421875" style="29" customWidth="1"/>
    <col min="2" max="2" width="26.00390625" style="29" customWidth="1"/>
    <col min="3" max="3" width="13.28125" style="29" customWidth="1"/>
    <col min="4" max="4" width="16.7109375" style="29" customWidth="1"/>
    <col min="5" max="5" width="15.8515625" style="29" customWidth="1"/>
    <col min="6" max="6" width="18.421875" style="29" customWidth="1"/>
    <col min="7" max="7" width="16.28125" style="29" customWidth="1"/>
    <col min="8" max="23" width="9.140625" style="29" customWidth="1"/>
  </cols>
  <sheetData>
    <row r="1" spans="1:7" ht="21">
      <c r="A1" s="369" t="s">
        <v>18</v>
      </c>
      <c r="B1" s="369"/>
      <c r="C1" s="369"/>
      <c r="D1" s="369"/>
      <c r="E1" s="369"/>
      <c r="F1" s="369"/>
      <c r="G1" s="369"/>
    </row>
    <row r="2" spans="1:7" ht="23.25">
      <c r="A2" s="414" t="s">
        <v>420</v>
      </c>
      <c r="B2" s="414"/>
      <c r="C2" s="414"/>
      <c r="D2" s="414"/>
      <c r="E2" s="414"/>
      <c r="F2" s="414"/>
      <c r="G2" s="414"/>
    </row>
    <row r="3" spans="1:7" ht="23.25">
      <c r="A3" s="415" t="s">
        <v>376</v>
      </c>
      <c r="B3" s="415"/>
      <c r="C3" s="415"/>
      <c r="D3" s="415"/>
      <c r="E3" s="415"/>
      <c r="F3" s="415"/>
      <c r="G3" s="415"/>
    </row>
    <row r="4" spans="1:7" s="221" customFormat="1" ht="21">
      <c r="A4" s="412" t="s">
        <v>377</v>
      </c>
      <c r="B4" s="412" t="s">
        <v>78</v>
      </c>
      <c r="C4" s="412" t="s">
        <v>75</v>
      </c>
      <c r="D4" s="412" t="s">
        <v>378</v>
      </c>
      <c r="E4" s="245" t="s">
        <v>391</v>
      </c>
      <c r="F4" s="243" t="s">
        <v>422</v>
      </c>
      <c r="G4" s="412" t="s">
        <v>4</v>
      </c>
    </row>
    <row r="5" spans="1:7" s="29" customFormat="1" ht="21">
      <c r="A5" s="416"/>
      <c r="B5" s="416"/>
      <c r="C5" s="416"/>
      <c r="D5" s="416"/>
      <c r="E5" s="255" t="s">
        <v>413</v>
      </c>
      <c r="F5" s="248" t="s">
        <v>423</v>
      </c>
      <c r="G5" s="416"/>
    </row>
    <row r="6" spans="1:7" s="29" customFormat="1" ht="21">
      <c r="A6" s="420"/>
      <c r="B6" s="420"/>
      <c r="C6" s="420"/>
      <c r="D6" s="420"/>
      <c r="E6" s="249" t="s">
        <v>421</v>
      </c>
      <c r="F6" s="252"/>
      <c r="G6" s="420"/>
    </row>
    <row r="7" spans="1:7" ht="21">
      <c r="A7" s="290"/>
      <c r="B7" s="238"/>
      <c r="C7" s="290"/>
      <c r="D7" s="240"/>
      <c r="E7" s="238"/>
      <c r="F7" s="236"/>
      <c r="G7" s="289"/>
    </row>
    <row r="8" spans="1:7" ht="21">
      <c r="A8" s="232" t="s">
        <v>381</v>
      </c>
      <c r="B8" s="227" t="s">
        <v>382</v>
      </c>
      <c r="C8" s="244" t="s">
        <v>379</v>
      </c>
      <c r="D8" s="234"/>
      <c r="E8" s="228"/>
      <c r="F8" s="234"/>
      <c r="G8" s="294">
        <f aca="true" t="shared" si="0" ref="G8:G17">SUM(E8:F8)</f>
        <v>0</v>
      </c>
    </row>
    <row r="9" spans="1:7" ht="21">
      <c r="A9" s="232"/>
      <c r="B9" s="227" t="s">
        <v>383</v>
      </c>
      <c r="C9" s="244" t="s">
        <v>424</v>
      </c>
      <c r="D9" s="234">
        <v>613000</v>
      </c>
      <c r="E9" s="228">
        <v>433465</v>
      </c>
      <c r="F9" s="234"/>
      <c r="G9" s="294">
        <f t="shared" si="0"/>
        <v>433465</v>
      </c>
    </row>
    <row r="10" spans="1:7" ht="21">
      <c r="A10" s="232" t="s">
        <v>384</v>
      </c>
      <c r="B10" s="227" t="s">
        <v>119</v>
      </c>
      <c r="C10" s="244" t="s">
        <v>424</v>
      </c>
      <c r="D10" s="234">
        <v>100000</v>
      </c>
      <c r="E10" s="228">
        <v>39410</v>
      </c>
      <c r="F10" s="234"/>
      <c r="G10" s="294">
        <f t="shared" si="0"/>
        <v>39410</v>
      </c>
    </row>
    <row r="11" spans="1:7" ht="21">
      <c r="A11" s="232"/>
      <c r="B11" s="227" t="s">
        <v>59</v>
      </c>
      <c r="C11" s="244" t="s">
        <v>424</v>
      </c>
      <c r="D11" s="234">
        <v>336000</v>
      </c>
      <c r="E11" s="228">
        <v>185308</v>
      </c>
      <c r="F11" s="234"/>
      <c r="G11" s="294">
        <f t="shared" si="0"/>
        <v>185308</v>
      </c>
    </row>
    <row r="12" spans="1:7" ht="21">
      <c r="A12" s="232"/>
      <c r="B12" s="227" t="s">
        <v>91</v>
      </c>
      <c r="C12" s="244" t="s">
        <v>424</v>
      </c>
      <c r="D12" s="234">
        <v>10000</v>
      </c>
      <c r="E12" s="228">
        <v>1200</v>
      </c>
      <c r="F12" s="234"/>
      <c r="G12" s="294">
        <f t="shared" si="0"/>
        <v>1200</v>
      </c>
    </row>
    <row r="13" spans="1:7" ht="21">
      <c r="A13" s="232"/>
      <c r="B13" s="227" t="s">
        <v>385</v>
      </c>
      <c r="C13" s="244" t="s">
        <v>424</v>
      </c>
      <c r="D13" s="234"/>
      <c r="E13" s="228"/>
      <c r="F13" s="234"/>
      <c r="G13" s="294">
        <f t="shared" si="0"/>
        <v>0</v>
      </c>
    </row>
    <row r="14" spans="1:7" ht="21">
      <c r="A14" s="232" t="s">
        <v>386</v>
      </c>
      <c r="B14" s="227" t="s">
        <v>176</v>
      </c>
      <c r="C14" s="244" t="s">
        <v>424</v>
      </c>
      <c r="D14" s="234"/>
      <c r="E14" s="228"/>
      <c r="F14" s="234"/>
      <c r="G14" s="294">
        <f t="shared" si="0"/>
        <v>0</v>
      </c>
    </row>
    <row r="15" spans="1:7" ht="21">
      <c r="A15" s="232"/>
      <c r="B15" s="227" t="s">
        <v>127</v>
      </c>
      <c r="C15" s="244" t="s">
        <v>424</v>
      </c>
      <c r="D15" s="234"/>
      <c r="E15" s="228"/>
      <c r="F15" s="234"/>
      <c r="G15" s="294">
        <f t="shared" si="0"/>
        <v>0</v>
      </c>
    </row>
    <row r="16" spans="1:7" ht="21">
      <c r="A16" s="232" t="s">
        <v>387</v>
      </c>
      <c r="B16" s="227" t="s">
        <v>389</v>
      </c>
      <c r="C16" s="244" t="s">
        <v>424</v>
      </c>
      <c r="D16" s="234">
        <v>78000</v>
      </c>
      <c r="E16" s="228">
        <v>75112</v>
      </c>
      <c r="F16" s="234"/>
      <c r="G16" s="294">
        <f t="shared" si="0"/>
        <v>75112</v>
      </c>
    </row>
    <row r="17" spans="1:7" ht="21">
      <c r="A17" s="232" t="s">
        <v>388</v>
      </c>
      <c r="B17" s="227" t="s">
        <v>390</v>
      </c>
      <c r="C17" s="244" t="s">
        <v>424</v>
      </c>
      <c r="D17" s="234">
        <v>60000</v>
      </c>
      <c r="E17" s="228">
        <v>20000</v>
      </c>
      <c r="F17" s="234"/>
      <c r="G17" s="294">
        <f t="shared" si="0"/>
        <v>20000</v>
      </c>
    </row>
    <row r="18" spans="1:7" ht="21">
      <c r="A18" s="233"/>
      <c r="B18" s="227"/>
      <c r="C18" s="291"/>
      <c r="D18" s="234"/>
      <c r="E18" s="228"/>
      <c r="F18" s="241"/>
      <c r="G18" s="294"/>
    </row>
    <row r="19" spans="1:7" s="29" customFormat="1" ht="21">
      <c r="A19" s="406" t="s">
        <v>4</v>
      </c>
      <c r="B19" s="407"/>
      <c r="C19" s="408"/>
      <c r="D19" s="235">
        <f>SUM(D7:D17)</f>
        <v>1197000</v>
      </c>
      <c r="E19" s="235">
        <f>SUM(E8:E17)</f>
        <v>754495</v>
      </c>
      <c r="F19" s="292">
        <f>SUM(F8:F17)</f>
        <v>0</v>
      </c>
      <c r="G19" s="235">
        <f>SUM(G8:G17)</f>
        <v>754495</v>
      </c>
    </row>
    <row r="21" spans="1:7" s="29" customFormat="1" ht="24.75">
      <c r="A21" s="411"/>
      <c r="B21" s="411"/>
      <c r="C21" s="411"/>
      <c r="D21" s="411"/>
      <c r="E21" s="411"/>
      <c r="F21" s="411"/>
      <c r="G21" s="411"/>
    </row>
    <row r="22" spans="1:7" s="29" customFormat="1" ht="24.75">
      <c r="A22" s="52"/>
      <c r="B22" s="53"/>
      <c r="C22" s="130"/>
      <c r="D22" s="26"/>
      <c r="E22" s="26"/>
      <c r="F22" s="26"/>
      <c r="G22" s="26"/>
    </row>
    <row r="23" spans="1:7" s="29" customFormat="1" ht="24.75">
      <c r="A23" s="411"/>
      <c r="B23" s="411"/>
      <c r="C23" s="411"/>
      <c r="D23" s="411"/>
      <c r="E23" s="411"/>
      <c r="F23" s="411"/>
      <c r="G23" s="411"/>
    </row>
    <row r="24" spans="1:7" s="29" customFormat="1" ht="24.75">
      <c r="A24" s="411"/>
      <c r="B24" s="411"/>
      <c r="C24" s="411"/>
      <c r="D24" s="411"/>
      <c r="E24" s="411"/>
      <c r="F24" s="411"/>
      <c r="G24" s="411"/>
    </row>
    <row r="25" spans="1:7" s="29" customFormat="1" ht="24.75">
      <c r="A25" s="411"/>
      <c r="B25" s="411"/>
      <c r="C25" s="411"/>
      <c r="D25" s="411"/>
      <c r="E25" s="411"/>
      <c r="F25" s="411"/>
      <c r="G25" s="411"/>
    </row>
    <row r="26" spans="1:7" s="29" customFormat="1" ht="24.75">
      <c r="A26" s="399"/>
      <c r="B26" s="399"/>
      <c r="C26" s="399"/>
      <c r="D26" s="399"/>
      <c r="E26" s="26"/>
      <c r="F26" s="26"/>
      <c r="G26" s="26"/>
    </row>
  </sheetData>
  <sheetProtection/>
  <mergeCells count="14">
    <mergeCell ref="A26:D26"/>
    <mergeCell ref="A1:G1"/>
    <mergeCell ref="A2:G2"/>
    <mergeCell ref="A3:G3"/>
    <mergeCell ref="A4:A6"/>
    <mergeCell ref="B4:B6"/>
    <mergeCell ref="C4:C6"/>
    <mergeCell ref="D4:D6"/>
    <mergeCell ref="G4:G6"/>
    <mergeCell ref="A19:C19"/>
    <mergeCell ref="A21:G21"/>
    <mergeCell ref="A23:G23"/>
    <mergeCell ref="A24:G24"/>
    <mergeCell ref="A25:G25"/>
  </mergeCells>
  <printOptions/>
  <pageMargins left="1.4960629921259843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95" zoomScaleSheetLayoutView="95" zoomScalePageLayoutView="0" workbookViewId="0" topLeftCell="A70">
      <selection activeCell="I19" sqref="I19"/>
    </sheetView>
  </sheetViews>
  <sheetFormatPr defaultColWidth="9.140625" defaultRowHeight="12.75"/>
  <cols>
    <col min="1" max="8" width="9.140625" style="198" customWidth="1"/>
    <col min="9" max="9" width="11.140625" style="198" customWidth="1"/>
    <col min="10" max="23" width="9.140625" style="196" customWidth="1"/>
  </cols>
  <sheetData>
    <row r="1" spans="1:10" ht="21">
      <c r="A1" s="369" t="s">
        <v>18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ht="21">
      <c r="A2" s="369" t="s">
        <v>64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ht="21">
      <c r="A3" s="369" t="s">
        <v>65</v>
      </c>
      <c r="B3" s="369"/>
      <c r="C3" s="369"/>
      <c r="D3" s="369"/>
      <c r="E3" s="369"/>
      <c r="F3" s="369"/>
      <c r="G3" s="369"/>
      <c r="H3" s="369"/>
      <c r="I3" s="369"/>
      <c r="J3" s="369"/>
    </row>
    <row r="5" ht="18.75">
      <c r="A5" s="325" t="s">
        <v>339</v>
      </c>
    </row>
    <row r="6" ht="18.75">
      <c r="B6" s="198" t="s">
        <v>340</v>
      </c>
    </row>
    <row r="7" ht="18.75">
      <c r="A7" s="198" t="s">
        <v>511</v>
      </c>
    </row>
    <row r="8" ht="18.75">
      <c r="A8" s="198" t="s">
        <v>510</v>
      </c>
    </row>
    <row r="9" ht="18.75">
      <c r="A9" s="198" t="s">
        <v>509</v>
      </c>
    </row>
    <row r="10" ht="18.75">
      <c r="A10" s="198" t="s">
        <v>512</v>
      </c>
    </row>
    <row r="11" ht="18.75">
      <c r="A11" s="198" t="s">
        <v>513</v>
      </c>
    </row>
    <row r="12" ht="18.75">
      <c r="A12" s="198" t="s">
        <v>514</v>
      </c>
    </row>
    <row r="13" ht="18.75">
      <c r="A13" s="198" t="s">
        <v>515</v>
      </c>
    </row>
    <row r="14" ht="10.5" customHeight="1"/>
    <row r="15" ht="18.75">
      <c r="A15" s="198" t="s">
        <v>516</v>
      </c>
    </row>
    <row r="16" ht="18.75">
      <c r="A16" s="325" t="s">
        <v>508</v>
      </c>
    </row>
    <row r="17" ht="9.75" customHeight="1"/>
    <row r="18" ht="18.75">
      <c r="A18" s="198" t="s">
        <v>518</v>
      </c>
    </row>
    <row r="19" ht="18.75">
      <c r="A19" s="198" t="s">
        <v>525</v>
      </c>
    </row>
    <row r="20" ht="18.75">
      <c r="A20" s="198" t="s">
        <v>523</v>
      </c>
    </row>
    <row r="21" ht="18.75">
      <c r="A21" s="198" t="s">
        <v>517</v>
      </c>
    </row>
    <row r="22" ht="21.75">
      <c r="A22" s="197"/>
    </row>
    <row r="23" ht="21.75"/>
    <row r="24" ht="21.75">
      <c r="A24" s="325" t="s">
        <v>358</v>
      </c>
    </row>
    <row r="25" ht="21.75">
      <c r="A25" s="198" t="s">
        <v>359</v>
      </c>
    </row>
    <row r="26" ht="21.75">
      <c r="B26" s="198" t="s">
        <v>360</v>
      </c>
    </row>
    <row r="27" ht="21.75">
      <c r="B27" s="198" t="s">
        <v>361</v>
      </c>
    </row>
    <row r="28" ht="21.75">
      <c r="A28" s="198" t="s">
        <v>362</v>
      </c>
    </row>
    <row r="29" ht="21.75">
      <c r="A29" s="198" t="s">
        <v>363</v>
      </c>
    </row>
    <row r="30" ht="21.75"/>
    <row r="31" ht="21.75"/>
    <row r="32" ht="21.75"/>
    <row r="33" ht="21.75"/>
    <row r="34" ht="21.75"/>
    <row r="35" ht="21.75"/>
    <row r="36" ht="21.75"/>
    <row r="37" ht="21.75"/>
    <row r="38" ht="21.75"/>
    <row r="39" ht="21.75"/>
    <row r="40" ht="21.75"/>
    <row r="41" ht="21.75"/>
    <row r="42" ht="21.75"/>
    <row r="43" ht="21.75"/>
    <row r="44" ht="21.75"/>
    <row r="45" ht="21.75"/>
    <row r="46" ht="21.75"/>
    <row r="47" ht="21.75"/>
    <row r="48" ht="21.75"/>
    <row r="50" ht="18.75">
      <c r="A50" s="325" t="s">
        <v>519</v>
      </c>
    </row>
    <row r="52" ht="18.75">
      <c r="B52" s="325" t="s">
        <v>360</v>
      </c>
    </row>
    <row r="53" ht="18.75">
      <c r="B53" s="198" t="s">
        <v>520</v>
      </c>
    </row>
    <row r="54" ht="18.75">
      <c r="A54" s="198" t="s">
        <v>521</v>
      </c>
    </row>
    <row r="55" ht="18.75">
      <c r="A55" s="198" t="s">
        <v>522</v>
      </c>
    </row>
  </sheetData>
  <sheetProtection/>
  <mergeCells count="3">
    <mergeCell ref="A1:J1"/>
    <mergeCell ref="A2:J2"/>
    <mergeCell ref="A3:J3"/>
  </mergeCells>
  <printOptions/>
  <pageMargins left="1.4960629921259843" right="0.11811023622047245" top="0.5511811023622047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5" zoomScaleSheetLayoutView="95" zoomScalePageLayoutView="0" workbookViewId="0" topLeftCell="A17">
      <selection activeCell="A21" sqref="A21:J26"/>
    </sheetView>
  </sheetViews>
  <sheetFormatPr defaultColWidth="9.140625" defaultRowHeight="12.75"/>
  <cols>
    <col min="1" max="1" width="13.140625" style="29" customWidth="1"/>
    <col min="2" max="2" width="19.421875" style="29" customWidth="1"/>
    <col min="3" max="3" width="10.28125" style="29" customWidth="1"/>
    <col min="4" max="4" width="16.7109375" style="29" customWidth="1"/>
    <col min="5" max="5" width="15.8515625" style="29" customWidth="1"/>
    <col min="6" max="6" width="14.57421875" style="29" customWidth="1"/>
    <col min="7" max="9" width="16.57421875" style="29" customWidth="1"/>
    <col min="10" max="10" width="16.28125" style="29" customWidth="1"/>
    <col min="11" max="26" width="9.140625" style="29" customWidth="1"/>
  </cols>
  <sheetData>
    <row r="1" spans="1:10" ht="21">
      <c r="A1" s="369" t="s">
        <v>18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ht="23.25">
      <c r="A2" s="414" t="s">
        <v>425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23.25">
      <c r="A3" s="415" t="s">
        <v>376</v>
      </c>
      <c r="B3" s="415"/>
      <c r="C3" s="415"/>
      <c r="D3" s="415"/>
      <c r="E3" s="415"/>
      <c r="F3" s="415"/>
      <c r="G3" s="415"/>
      <c r="H3" s="415"/>
      <c r="I3" s="415"/>
      <c r="J3" s="415"/>
    </row>
    <row r="4" spans="1:10" s="221" customFormat="1" ht="21">
      <c r="A4" s="412" t="s">
        <v>377</v>
      </c>
      <c r="B4" s="412" t="s">
        <v>78</v>
      </c>
      <c r="C4" s="412" t="s">
        <v>75</v>
      </c>
      <c r="D4" s="412" t="s">
        <v>378</v>
      </c>
      <c r="E4" s="245" t="s">
        <v>391</v>
      </c>
      <c r="F4" s="412" t="s">
        <v>101</v>
      </c>
      <c r="G4" s="250" t="s">
        <v>77</v>
      </c>
      <c r="H4" s="243" t="s">
        <v>427</v>
      </c>
      <c r="I4" s="243" t="s">
        <v>430</v>
      </c>
      <c r="J4" s="412" t="s">
        <v>4</v>
      </c>
    </row>
    <row r="5" spans="1:10" s="29" customFormat="1" ht="21">
      <c r="A5" s="416"/>
      <c r="B5" s="416"/>
      <c r="C5" s="416"/>
      <c r="D5" s="416"/>
      <c r="E5" s="255" t="s">
        <v>413</v>
      </c>
      <c r="F5" s="418"/>
      <c r="G5" s="251" t="s">
        <v>426</v>
      </c>
      <c r="H5" s="248" t="s">
        <v>428</v>
      </c>
      <c r="I5" s="248" t="s">
        <v>431</v>
      </c>
      <c r="J5" s="416"/>
    </row>
    <row r="6" spans="1:10" s="29" customFormat="1" ht="21">
      <c r="A6" s="420"/>
      <c r="B6" s="420"/>
      <c r="C6" s="420"/>
      <c r="D6" s="420"/>
      <c r="E6" s="249" t="s">
        <v>100</v>
      </c>
      <c r="F6" s="419"/>
      <c r="G6" s="249"/>
      <c r="H6" s="252" t="s">
        <v>429</v>
      </c>
      <c r="I6" s="252"/>
      <c r="J6" s="420"/>
    </row>
    <row r="7" spans="1:10" ht="21">
      <c r="A7" s="290"/>
      <c r="B7" s="238"/>
      <c r="C7" s="290"/>
      <c r="D7" s="240"/>
      <c r="E7" s="238"/>
      <c r="F7" s="236"/>
      <c r="G7" s="238"/>
      <c r="H7" s="290"/>
      <c r="I7" s="289"/>
      <c r="J7" s="237"/>
    </row>
    <row r="8" spans="1:10" ht="21">
      <c r="A8" s="232" t="s">
        <v>381</v>
      </c>
      <c r="B8" s="227" t="s">
        <v>382</v>
      </c>
      <c r="C8" s="244" t="s">
        <v>379</v>
      </c>
      <c r="D8" s="234"/>
      <c r="E8" s="228"/>
      <c r="F8" s="234"/>
      <c r="G8" s="228"/>
      <c r="H8" s="234"/>
      <c r="I8" s="294"/>
      <c r="J8" s="234">
        <f>SUM(E8:I8)</f>
        <v>0</v>
      </c>
    </row>
    <row r="9" spans="1:10" ht="21">
      <c r="A9" s="232"/>
      <c r="B9" s="227" t="s">
        <v>383</v>
      </c>
      <c r="C9" s="244" t="s">
        <v>424</v>
      </c>
      <c r="D9" s="234">
        <v>1242000</v>
      </c>
      <c r="E9" s="228">
        <v>1002492</v>
      </c>
      <c r="F9" s="234"/>
      <c r="G9" s="228"/>
      <c r="H9" s="234"/>
      <c r="I9" s="294"/>
      <c r="J9" s="234">
        <f aca="true" t="shared" si="0" ref="J9:J17">SUM(E9:I9)</f>
        <v>1002492</v>
      </c>
    </row>
    <row r="10" spans="1:10" ht="21">
      <c r="A10" s="232" t="s">
        <v>384</v>
      </c>
      <c r="B10" s="227" t="s">
        <v>119</v>
      </c>
      <c r="C10" s="244" t="s">
        <v>424</v>
      </c>
      <c r="D10" s="234">
        <v>580000</v>
      </c>
      <c r="E10" s="228">
        <v>103971</v>
      </c>
      <c r="F10" s="234"/>
      <c r="G10" s="228"/>
      <c r="H10" s="234"/>
      <c r="I10" s="294"/>
      <c r="J10" s="234">
        <f t="shared" si="0"/>
        <v>103971</v>
      </c>
    </row>
    <row r="11" spans="1:10" ht="21">
      <c r="A11" s="232"/>
      <c r="B11" s="227" t="s">
        <v>59</v>
      </c>
      <c r="C11" s="244" t="s">
        <v>424</v>
      </c>
      <c r="D11" s="234">
        <v>175000</v>
      </c>
      <c r="E11" s="228">
        <v>23657</v>
      </c>
      <c r="F11" s="234"/>
      <c r="G11" s="228"/>
      <c r="H11" s="234"/>
      <c r="I11" s="294"/>
      <c r="J11" s="234">
        <f t="shared" si="0"/>
        <v>23657</v>
      </c>
    </row>
    <row r="12" spans="1:10" ht="21">
      <c r="A12" s="232"/>
      <c r="B12" s="227" t="s">
        <v>91</v>
      </c>
      <c r="C12" s="244" t="s">
        <v>424</v>
      </c>
      <c r="D12" s="234">
        <v>30000</v>
      </c>
      <c r="E12" s="228"/>
      <c r="F12" s="234"/>
      <c r="G12" s="228"/>
      <c r="H12" s="234"/>
      <c r="I12" s="294"/>
      <c r="J12" s="234">
        <f t="shared" si="0"/>
        <v>0</v>
      </c>
    </row>
    <row r="13" spans="1:10" ht="21">
      <c r="A13" s="232"/>
      <c r="B13" s="227" t="s">
        <v>385</v>
      </c>
      <c r="C13" s="244" t="s">
        <v>424</v>
      </c>
      <c r="D13" s="234"/>
      <c r="E13" s="228"/>
      <c r="F13" s="234"/>
      <c r="G13" s="228"/>
      <c r="H13" s="234"/>
      <c r="I13" s="294"/>
      <c r="J13" s="234">
        <f t="shared" si="0"/>
        <v>0</v>
      </c>
    </row>
    <row r="14" spans="1:10" ht="21">
      <c r="A14" s="232" t="s">
        <v>386</v>
      </c>
      <c r="B14" s="227" t="s">
        <v>176</v>
      </c>
      <c r="C14" s="244" t="s">
        <v>424</v>
      </c>
      <c r="D14" s="234"/>
      <c r="E14" s="228"/>
      <c r="F14" s="234"/>
      <c r="G14" s="228"/>
      <c r="H14" s="234"/>
      <c r="I14" s="294"/>
      <c r="J14" s="234">
        <f t="shared" si="0"/>
        <v>0</v>
      </c>
    </row>
    <row r="15" spans="1:10" ht="21">
      <c r="A15" s="232"/>
      <c r="B15" s="227" t="s">
        <v>127</v>
      </c>
      <c r="C15" s="244" t="s">
        <v>424</v>
      </c>
      <c r="D15" s="234">
        <v>5958800</v>
      </c>
      <c r="E15" s="228">
        <v>252500</v>
      </c>
      <c r="F15" s="234">
        <v>5214000</v>
      </c>
      <c r="G15" s="228"/>
      <c r="H15" s="234"/>
      <c r="I15" s="294"/>
      <c r="J15" s="234">
        <f t="shared" si="0"/>
        <v>5466500</v>
      </c>
    </row>
    <row r="16" spans="1:10" ht="21">
      <c r="A16" s="232" t="s">
        <v>387</v>
      </c>
      <c r="B16" s="227" t="s">
        <v>389</v>
      </c>
      <c r="C16" s="244" t="s">
        <v>424</v>
      </c>
      <c r="D16" s="234">
        <v>195000</v>
      </c>
      <c r="E16" s="228">
        <v>185651</v>
      </c>
      <c r="F16" s="234"/>
      <c r="G16" s="228"/>
      <c r="H16" s="234"/>
      <c r="I16" s="294"/>
      <c r="J16" s="234">
        <f t="shared" si="0"/>
        <v>185651</v>
      </c>
    </row>
    <row r="17" spans="1:10" ht="21">
      <c r="A17" s="232" t="s">
        <v>388</v>
      </c>
      <c r="B17" s="227" t="s">
        <v>390</v>
      </c>
      <c r="C17" s="244" t="s">
        <v>424</v>
      </c>
      <c r="D17" s="234"/>
      <c r="E17" s="228"/>
      <c r="F17" s="234"/>
      <c r="G17" s="228"/>
      <c r="H17" s="234"/>
      <c r="I17" s="294"/>
      <c r="J17" s="234">
        <f t="shared" si="0"/>
        <v>0</v>
      </c>
    </row>
    <row r="18" spans="1:10" ht="21">
      <c r="A18" s="232"/>
      <c r="B18" s="227"/>
      <c r="C18" s="244"/>
      <c r="D18" s="234"/>
      <c r="E18" s="228"/>
      <c r="F18" s="234"/>
      <c r="G18" s="228"/>
      <c r="H18" s="234"/>
      <c r="I18" s="294"/>
      <c r="J18" s="234"/>
    </row>
    <row r="19" spans="1:10" s="29" customFormat="1" ht="21">
      <c r="A19" s="406" t="s">
        <v>4</v>
      </c>
      <c r="B19" s="407"/>
      <c r="C19" s="408"/>
      <c r="D19" s="235">
        <f>SUM(D7:D17)</f>
        <v>8180800</v>
      </c>
      <c r="E19" s="235">
        <f>SUM(E8:E17)</f>
        <v>1568271</v>
      </c>
      <c r="F19" s="235">
        <f>SUM(F8:F17)</f>
        <v>5214000</v>
      </c>
      <c r="G19" s="235">
        <f>SUM(G8:G17)</f>
        <v>0</v>
      </c>
      <c r="H19" s="235">
        <f>SUM(H8:H17)</f>
        <v>0</v>
      </c>
      <c r="I19" s="235">
        <f>SUM(I8:I17)</f>
        <v>0</v>
      </c>
      <c r="J19" s="235">
        <f>SUM(J8:J17)</f>
        <v>6782271</v>
      </c>
    </row>
    <row r="21" spans="1:10" s="29" customFormat="1" ht="24.75">
      <c r="A21" s="411"/>
      <c r="B21" s="411"/>
      <c r="C21" s="411"/>
      <c r="D21" s="411"/>
      <c r="E21" s="411"/>
      <c r="F21" s="411"/>
      <c r="G21" s="411"/>
      <c r="H21" s="411"/>
      <c r="I21" s="411"/>
      <c r="J21" s="411"/>
    </row>
    <row r="22" spans="1:10" s="29" customFormat="1" ht="24.75">
      <c r="A22" s="52"/>
      <c r="B22" s="53"/>
      <c r="C22" s="130"/>
      <c r="D22" s="26"/>
      <c r="E22" s="26"/>
      <c r="F22" s="26"/>
      <c r="G22" s="26"/>
      <c r="H22" s="26"/>
      <c r="I22" s="26"/>
      <c r="J22" s="26"/>
    </row>
    <row r="23" spans="1:10" s="29" customFormat="1" ht="24.75">
      <c r="A23" s="411"/>
      <c r="B23" s="411"/>
      <c r="C23" s="411"/>
      <c r="D23" s="411"/>
      <c r="E23" s="411"/>
      <c r="F23" s="411"/>
      <c r="G23" s="411"/>
      <c r="H23" s="411"/>
      <c r="I23" s="411"/>
      <c r="J23" s="411"/>
    </row>
    <row r="24" spans="1:10" s="29" customFormat="1" ht="24.75">
      <c r="A24" s="411"/>
      <c r="B24" s="411"/>
      <c r="C24" s="411"/>
      <c r="D24" s="411"/>
      <c r="E24" s="411"/>
      <c r="F24" s="411"/>
      <c r="G24" s="411"/>
      <c r="H24" s="411"/>
      <c r="I24" s="411"/>
      <c r="J24" s="411"/>
    </row>
    <row r="25" spans="1:10" s="29" customFormat="1" ht="24.75">
      <c r="A25" s="411"/>
      <c r="B25" s="411"/>
      <c r="C25" s="411"/>
      <c r="D25" s="411"/>
      <c r="E25" s="411"/>
      <c r="F25" s="411"/>
      <c r="G25" s="411"/>
      <c r="H25" s="411"/>
      <c r="I25" s="411"/>
      <c r="J25" s="411"/>
    </row>
    <row r="26" spans="1:10" s="29" customFormat="1" ht="24.75">
      <c r="A26" s="399"/>
      <c r="B26" s="399"/>
      <c r="C26" s="399"/>
      <c r="D26" s="399"/>
      <c r="E26" s="26"/>
      <c r="F26" s="26"/>
      <c r="G26" s="26"/>
      <c r="H26" s="26"/>
      <c r="I26" s="26"/>
      <c r="J26" s="26"/>
    </row>
  </sheetData>
  <sheetProtection/>
  <mergeCells count="15">
    <mergeCell ref="A26:D26"/>
    <mergeCell ref="A1:J1"/>
    <mergeCell ref="A2:J2"/>
    <mergeCell ref="A3:J3"/>
    <mergeCell ref="A4:A6"/>
    <mergeCell ref="B4:B6"/>
    <mergeCell ref="C4:C6"/>
    <mergeCell ref="D4:D6"/>
    <mergeCell ref="F4:F6"/>
    <mergeCell ref="J4:J6"/>
    <mergeCell ref="A19:C19"/>
    <mergeCell ref="A21:J21"/>
    <mergeCell ref="A23:J23"/>
    <mergeCell ref="A24:J24"/>
    <mergeCell ref="A25:J25"/>
  </mergeCells>
  <printOptions/>
  <pageMargins left="1.4960629921259843" right="0.11811023622047245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95" zoomScaleSheetLayoutView="95" zoomScalePageLayoutView="0" workbookViewId="0" topLeftCell="A13">
      <selection activeCell="A21" sqref="A21:G27"/>
    </sheetView>
  </sheetViews>
  <sheetFormatPr defaultColWidth="9.140625" defaultRowHeight="12.75"/>
  <cols>
    <col min="1" max="1" width="16.421875" style="29" customWidth="1"/>
    <col min="2" max="2" width="22.28125" style="29" customWidth="1"/>
    <col min="3" max="3" width="15.421875" style="29" customWidth="1"/>
    <col min="4" max="4" width="16.7109375" style="29" customWidth="1"/>
    <col min="5" max="5" width="21.28125" style="29" customWidth="1"/>
    <col min="6" max="7" width="18.140625" style="29" customWidth="1"/>
    <col min="8" max="23" width="9.140625" style="29" customWidth="1"/>
  </cols>
  <sheetData>
    <row r="1" spans="1:7" ht="21">
      <c r="A1" s="369" t="s">
        <v>18</v>
      </c>
      <c r="B1" s="369"/>
      <c r="C1" s="369"/>
      <c r="D1" s="369"/>
      <c r="E1" s="369"/>
      <c r="F1" s="369"/>
      <c r="G1" s="369"/>
    </row>
    <row r="2" spans="1:7" ht="23.25">
      <c r="A2" s="414" t="s">
        <v>432</v>
      </c>
      <c r="B2" s="414"/>
      <c r="C2" s="414"/>
      <c r="D2" s="414"/>
      <c r="E2" s="414"/>
      <c r="F2" s="414"/>
      <c r="G2" s="414"/>
    </row>
    <row r="3" spans="1:7" ht="23.25">
      <c r="A3" s="415" t="s">
        <v>376</v>
      </c>
      <c r="B3" s="415"/>
      <c r="C3" s="415"/>
      <c r="D3" s="415"/>
      <c r="E3" s="415"/>
      <c r="F3" s="415"/>
      <c r="G3" s="415"/>
    </row>
    <row r="4" spans="1:7" s="221" customFormat="1" ht="21">
      <c r="A4" s="412" t="s">
        <v>377</v>
      </c>
      <c r="B4" s="412" t="s">
        <v>78</v>
      </c>
      <c r="C4" s="412" t="s">
        <v>75</v>
      </c>
      <c r="D4" s="412" t="s">
        <v>378</v>
      </c>
      <c r="E4" s="245" t="s">
        <v>396</v>
      </c>
      <c r="F4" s="243" t="s">
        <v>435</v>
      </c>
      <c r="G4" s="412" t="s">
        <v>4</v>
      </c>
    </row>
    <row r="5" spans="1:7" s="29" customFormat="1" ht="21">
      <c r="A5" s="416"/>
      <c r="B5" s="416"/>
      <c r="C5" s="416"/>
      <c r="D5" s="416"/>
      <c r="E5" s="255" t="s">
        <v>433</v>
      </c>
      <c r="F5" s="248" t="s">
        <v>436</v>
      </c>
      <c r="G5" s="416"/>
    </row>
    <row r="6" spans="1:7" s="29" customFormat="1" ht="21">
      <c r="A6" s="417"/>
      <c r="B6" s="417"/>
      <c r="C6" s="417"/>
      <c r="D6" s="417"/>
      <c r="E6" s="249" t="s">
        <v>434</v>
      </c>
      <c r="F6" s="252" t="s">
        <v>437</v>
      </c>
      <c r="G6" s="417"/>
    </row>
    <row r="7" spans="1:7" ht="21">
      <c r="A7" s="290"/>
      <c r="B7" s="238"/>
      <c r="C7" s="290"/>
      <c r="D7" s="240"/>
      <c r="E7" s="295"/>
      <c r="F7" s="290"/>
      <c r="G7" s="289"/>
    </row>
    <row r="8" spans="1:7" ht="21">
      <c r="A8" s="232" t="s">
        <v>381</v>
      </c>
      <c r="B8" s="227" t="s">
        <v>382</v>
      </c>
      <c r="C8" s="244" t="s">
        <v>379</v>
      </c>
      <c r="D8" s="234"/>
      <c r="E8" s="300"/>
      <c r="F8" s="234"/>
      <c r="G8" s="294">
        <f>SUM(E8:F8)</f>
        <v>0</v>
      </c>
    </row>
    <row r="9" spans="1:7" ht="21">
      <c r="A9" s="232"/>
      <c r="B9" s="227" t="s">
        <v>383</v>
      </c>
      <c r="C9" s="244" t="s">
        <v>424</v>
      </c>
      <c r="D9" s="234">
        <v>200000</v>
      </c>
      <c r="E9" s="300"/>
      <c r="F9" s="234"/>
      <c r="G9" s="294">
        <f aca="true" t="shared" si="0" ref="G9:G17">SUM(E9:F9)</f>
        <v>0</v>
      </c>
    </row>
    <row r="10" spans="1:7" ht="21">
      <c r="A10" s="232" t="s">
        <v>384</v>
      </c>
      <c r="B10" s="227" t="s">
        <v>119</v>
      </c>
      <c r="C10" s="244" t="s">
        <v>424</v>
      </c>
      <c r="D10" s="234">
        <v>25000</v>
      </c>
      <c r="E10" s="300"/>
      <c r="F10" s="234"/>
      <c r="G10" s="294">
        <f t="shared" si="0"/>
        <v>0</v>
      </c>
    </row>
    <row r="11" spans="1:7" ht="21">
      <c r="A11" s="232"/>
      <c r="B11" s="227" t="s">
        <v>59</v>
      </c>
      <c r="C11" s="244" t="s">
        <v>424</v>
      </c>
      <c r="D11" s="234">
        <v>175000</v>
      </c>
      <c r="E11" s="300"/>
      <c r="F11" s="234"/>
      <c r="G11" s="294">
        <f t="shared" si="0"/>
        <v>0</v>
      </c>
    </row>
    <row r="12" spans="1:7" ht="21">
      <c r="A12" s="232"/>
      <c r="B12" s="227" t="s">
        <v>91</v>
      </c>
      <c r="C12" s="244" t="s">
        <v>424</v>
      </c>
      <c r="D12" s="234"/>
      <c r="E12" s="300"/>
      <c r="F12" s="234"/>
      <c r="G12" s="294">
        <f t="shared" si="0"/>
        <v>0</v>
      </c>
    </row>
    <row r="13" spans="1:7" ht="21">
      <c r="A13" s="232"/>
      <c r="B13" s="227" t="s">
        <v>385</v>
      </c>
      <c r="C13" s="244" t="s">
        <v>424</v>
      </c>
      <c r="D13" s="234"/>
      <c r="E13" s="300"/>
      <c r="F13" s="234"/>
      <c r="G13" s="294">
        <f t="shared" si="0"/>
        <v>0</v>
      </c>
    </row>
    <row r="14" spans="1:7" ht="21">
      <c r="A14" s="232" t="s">
        <v>386</v>
      </c>
      <c r="B14" s="227" t="s">
        <v>176</v>
      </c>
      <c r="C14" s="244" t="s">
        <v>424</v>
      </c>
      <c r="D14" s="234"/>
      <c r="E14" s="300"/>
      <c r="F14" s="234"/>
      <c r="G14" s="294">
        <f t="shared" si="0"/>
        <v>0</v>
      </c>
    </row>
    <row r="15" spans="1:7" ht="21">
      <c r="A15" s="232"/>
      <c r="B15" s="227" t="s">
        <v>127</v>
      </c>
      <c r="C15" s="244" t="s">
        <v>424</v>
      </c>
      <c r="D15" s="234"/>
      <c r="E15" s="300"/>
      <c r="F15" s="234"/>
      <c r="G15" s="294">
        <f t="shared" si="0"/>
        <v>0</v>
      </c>
    </row>
    <row r="16" spans="1:7" ht="21">
      <c r="A16" s="232" t="s">
        <v>387</v>
      </c>
      <c r="B16" s="227" t="s">
        <v>389</v>
      </c>
      <c r="C16" s="244" t="s">
        <v>424</v>
      </c>
      <c r="D16" s="234"/>
      <c r="E16" s="300"/>
      <c r="F16" s="234"/>
      <c r="G16" s="294">
        <f t="shared" si="0"/>
        <v>0</v>
      </c>
    </row>
    <row r="17" spans="1:7" ht="21">
      <c r="A17" s="232" t="s">
        <v>388</v>
      </c>
      <c r="B17" s="227" t="s">
        <v>390</v>
      </c>
      <c r="C17" s="244" t="s">
        <v>424</v>
      </c>
      <c r="D17" s="234"/>
      <c r="E17" s="300"/>
      <c r="F17" s="234"/>
      <c r="G17" s="294">
        <f t="shared" si="0"/>
        <v>0</v>
      </c>
    </row>
    <row r="18" spans="1:7" ht="21">
      <c r="A18" s="233"/>
      <c r="B18" s="227"/>
      <c r="C18" s="291"/>
      <c r="D18" s="234"/>
      <c r="E18" s="301"/>
      <c r="F18" s="241"/>
      <c r="G18" s="294"/>
    </row>
    <row r="19" spans="1:7" s="29" customFormat="1" ht="21">
      <c r="A19" s="406" t="s">
        <v>4</v>
      </c>
      <c r="B19" s="407"/>
      <c r="C19" s="408"/>
      <c r="D19" s="235">
        <f>SUM(D7:D17)</f>
        <v>400000</v>
      </c>
      <c r="E19" s="292">
        <f>SUM(E8:E17)</f>
        <v>0</v>
      </c>
      <c r="F19" s="292">
        <f>SUM(F8:F17)</f>
        <v>0</v>
      </c>
      <c r="G19" s="235">
        <f>SUM(G8:G17)</f>
        <v>0</v>
      </c>
    </row>
    <row r="21" spans="1:7" s="29" customFormat="1" ht="24.75">
      <c r="A21" s="411"/>
      <c r="B21" s="411"/>
      <c r="C21" s="411"/>
      <c r="D21" s="411"/>
      <c r="E21" s="411"/>
      <c r="F21" s="411"/>
      <c r="G21" s="411"/>
    </row>
    <row r="22" spans="1:7" s="29" customFormat="1" ht="24.75">
      <c r="A22" s="52"/>
      <c r="B22" s="53"/>
      <c r="C22" s="130"/>
      <c r="D22" s="26"/>
      <c r="E22" s="26"/>
      <c r="F22" s="26"/>
      <c r="G22" s="26"/>
    </row>
    <row r="23" spans="1:7" s="29" customFormat="1" ht="24.75">
      <c r="A23" s="411"/>
      <c r="B23" s="411"/>
      <c r="C23" s="411"/>
      <c r="D23" s="411"/>
      <c r="E23" s="411"/>
      <c r="F23" s="411"/>
      <c r="G23" s="411"/>
    </row>
    <row r="24" spans="1:7" s="29" customFormat="1" ht="24.75">
      <c r="A24" s="411"/>
      <c r="B24" s="411"/>
      <c r="C24" s="411"/>
      <c r="D24" s="411"/>
      <c r="E24" s="411"/>
      <c r="F24" s="411"/>
      <c r="G24" s="411"/>
    </row>
    <row r="25" spans="1:7" s="29" customFormat="1" ht="24.75">
      <c r="A25" s="411"/>
      <c r="B25" s="411"/>
      <c r="C25" s="411"/>
      <c r="D25" s="411"/>
      <c r="E25" s="411"/>
      <c r="F25" s="411"/>
      <c r="G25" s="411"/>
    </row>
    <row r="26" spans="1:7" s="29" customFormat="1" ht="24.75">
      <c r="A26" s="399"/>
      <c r="B26" s="399"/>
      <c r="C26" s="399"/>
      <c r="D26" s="399"/>
      <c r="E26" s="26"/>
      <c r="F26" s="26"/>
      <c r="G26" s="26"/>
    </row>
  </sheetData>
  <sheetProtection/>
  <mergeCells count="14">
    <mergeCell ref="A26:D26"/>
    <mergeCell ref="A1:G1"/>
    <mergeCell ref="A2:G2"/>
    <mergeCell ref="A3:G3"/>
    <mergeCell ref="A4:A6"/>
    <mergeCell ref="B4:B6"/>
    <mergeCell ref="C4:C6"/>
    <mergeCell ref="D4:D6"/>
    <mergeCell ref="G4:G6"/>
    <mergeCell ref="A19:C19"/>
    <mergeCell ref="A21:G21"/>
    <mergeCell ref="A23:G23"/>
    <mergeCell ref="A24:G24"/>
    <mergeCell ref="A25:G25"/>
  </mergeCells>
  <printOptions/>
  <pageMargins left="1.4960629921259843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5" zoomScaleSheetLayoutView="95" zoomScalePageLayoutView="0" workbookViewId="0" topLeftCell="A10">
      <selection activeCell="A21" sqref="A21:J25"/>
    </sheetView>
  </sheetViews>
  <sheetFormatPr defaultColWidth="9.140625" defaultRowHeight="12.75"/>
  <cols>
    <col min="1" max="1" width="13.140625" style="29" customWidth="1"/>
    <col min="2" max="2" width="19.421875" style="29" customWidth="1"/>
    <col min="3" max="3" width="10.28125" style="29" customWidth="1"/>
    <col min="4" max="4" width="16.7109375" style="29" customWidth="1"/>
    <col min="5" max="5" width="15.8515625" style="29" customWidth="1"/>
    <col min="6" max="6" width="14.57421875" style="29" customWidth="1"/>
    <col min="7" max="9" width="16.57421875" style="29" customWidth="1"/>
    <col min="10" max="10" width="16.28125" style="29" customWidth="1"/>
    <col min="11" max="26" width="9.140625" style="29" customWidth="1"/>
  </cols>
  <sheetData>
    <row r="1" spans="1:10" ht="21">
      <c r="A1" s="369" t="s">
        <v>18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ht="23.25">
      <c r="A2" s="414" t="s">
        <v>438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23.25">
      <c r="A3" s="415" t="s">
        <v>376</v>
      </c>
      <c r="B3" s="415"/>
      <c r="C3" s="415"/>
      <c r="D3" s="415"/>
      <c r="E3" s="415"/>
      <c r="F3" s="415"/>
      <c r="G3" s="415"/>
      <c r="H3" s="415"/>
      <c r="I3" s="415"/>
      <c r="J3" s="415"/>
    </row>
    <row r="4" spans="1:10" s="221" customFormat="1" ht="21">
      <c r="A4" s="412" t="s">
        <v>377</v>
      </c>
      <c r="B4" s="412" t="s">
        <v>78</v>
      </c>
      <c r="C4" s="412" t="s">
        <v>75</v>
      </c>
      <c r="D4" s="412" t="s">
        <v>378</v>
      </c>
      <c r="E4" s="259" t="s">
        <v>391</v>
      </c>
      <c r="F4" s="257" t="s">
        <v>441</v>
      </c>
      <c r="G4" s="250" t="s">
        <v>444</v>
      </c>
      <c r="H4" s="264" t="s">
        <v>446</v>
      </c>
      <c r="I4" s="257" t="s">
        <v>430</v>
      </c>
      <c r="J4" s="412" t="s">
        <v>4</v>
      </c>
    </row>
    <row r="5" spans="1:10" s="29" customFormat="1" ht="21">
      <c r="A5" s="416"/>
      <c r="B5" s="416"/>
      <c r="C5" s="416"/>
      <c r="D5" s="416"/>
      <c r="E5" s="261" t="s">
        <v>439</v>
      </c>
      <c r="F5" s="262" t="s">
        <v>442</v>
      </c>
      <c r="G5" s="251" t="s">
        <v>442</v>
      </c>
      <c r="H5" s="265" t="s">
        <v>428</v>
      </c>
      <c r="I5" s="248" t="s">
        <v>447</v>
      </c>
      <c r="J5" s="416"/>
    </row>
    <row r="6" spans="1:10" s="29" customFormat="1" ht="21">
      <c r="A6" s="420"/>
      <c r="B6" s="420"/>
      <c r="C6" s="420"/>
      <c r="D6" s="420"/>
      <c r="E6" s="260" t="s">
        <v>440</v>
      </c>
      <c r="F6" s="263" t="s">
        <v>443</v>
      </c>
      <c r="G6" s="249" t="s">
        <v>445</v>
      </c>
      <c r="H6" s="266" t="s">
        <v>429</v>
      </c>
      <c r="I6" s="252" t="s">
        <v>448</v>
      </c>
      <c r="J6" s="420"/>
    </row>
    <row r="7" spans="1:10" ht="21">
      <c r="A7" s="290"/>
      <c r="B7" s="238"/>
      <c r="C7" s="290"/>
      <c r="D7" s="240"/>
      <c r="E7" s="238"/>
      <c r="F7" s="236"/>
      <c r="G7" s="290"/>
      <c r="H7" s="290"/>
      <c r="I7" s="289"/>
      <c r="J7" s="237"/>
    </row>
    <row r="8" spans="1:10" ht="21">
      <c r="A8" s="232" t="s">
        <v>381</v>
      </c>
      <c r="B8" s="227" t="s">
        <v>382</v>
      </c>
      <c r="C8" s="244" t="s">
        <v>379</v>
      </c>
      <c r="D8" s="234"/>
      <c r="E8" s="228"/>
      <c r="F8" s="234"/>
      <c r="G8" s="234"/>
      <c r="H8" s="234"/>
      <c r="I8" s="294"/>
      <c r="J8" s="234">
        <f>SUM(E8:I8)</f>
        <v>0</v>
      </c>
    </row>
    <row r="9" spans="1:10" ht="21">
      <c r="A9" s="232"/>
      <c r="B9" s="227" t="s">
        <v>383</v>
      </c>
      <c r="C9" s="244" t="s">
        <v>424</v>
      </c>
      <c r="D9" s="234"/>
      <c r="E9" s="228"/>
      <c r="F9" s="234"/>
      <c r="G9" s="234"/>
      <c r="H9" s="234"/>
      <c r="I9" s="294"/>
      <c r="J9" s="234">
        <f aca="true" t="shared" si="0" ref="J9:J17">SUM(E9:I9)</f>
        <v>0</v>
      </c>
    </row>
    <row r="10" spans="1:10" ht="21">
      <c r="A10" s="232" t="s">
        <v>384</v>
      </c>
      <c r="B10" s="227" t="s">
        <v>119</v>
      </c>
      <c r="C10" s="244" t="s">
        <v>424</v>
      </c>
      <c r="D10" s="234"/>
      <c r="E10" s="228"/>
      <c r="F10" s="234"/>
      <c r="G10" s="234"/>
      <c r="H10" s="234"/>
      <c r="I10" s="294"/>
      <c r="J10" s="234">
        <f t="shared" si="0"/>
        <v>0</v>
      </c>
    </row>
    <row r="11" spans="1:10" ht="21">
      <c r="A11" s="232"/>
      <c r="B11" s="227" t="s">
        <v>59</v>
      </c>
      <c r="C11" s="244" t="s">
        <v>424</v>
      </c>
      <c r="D11" s="234">
        <v>365500</v>
      </c>
      <c r="E11" s="228"/>
      <c r="F11" s="234">
        <v>174893</v>
      </c>
      <c r="G11" s="234"/>
      <c r="H11" s="234"/>
      <c r="I11" s="294"/>
      <c r="J11" s="234">
        <f t="shared" si="0"/>
        <v>174893</v>
      </c>
    </row>
    <row r="12" spans="1:10" ht="21">
      <c r="A12" s="232"/>
      <c r="B12" s="227" t="s">
        <v>91</v>
      </c>
      <c r="C12" s="244" t="s">
        <v>424</v>
      </c>
      <c r="D12" s="234">
        <v>70000</v>
      </c>
      <c r="E12" s="228"/>
      <c r="F12" s="234">
        <v>69140</v>
      </c>
      <c r="G12" s="234"/>
      <c r="H12" s="234"/>
      <c r="I12" s="294"/>
      <c r="J12" s="234">
        <f t="shared" si="0"/>
        <v>69140</v>
      </c>
    </row>
    <row r="13" spans="1:10" ht="21">
      <c r="A13" s="232"/>
      <c r="B13" s="227" t="s">
        <v>385</v>
      </c>
      <c r="C13" s="244" t="s">
        <v>424</v>
      </c>
      <c r="D13" s="234"/>
      <c r="E13" s="228"/>
      <c r="F13" s="234"/>
      <c r="G13" s="234"/>
      <c r="H13" s="234"/>
      <c r="I13" s="294"/>
      <c r="J13" s="234">
        <f t="shared" si="0"/>
        <v>0</v>
      </c>
    </row>
    <row r="14" spans="1:10" ht="21">
      <c r="A14" s="232" t="s">
        <v>386</v>
      </c>
      <c r="B14" s="227" t="s">
        <v>176</v>
      </c>
      <c r="C14" s="244" t="s">
        <v>424</v>
      </c>
      <c r="D14" s="234"/>
      <c r="E14" s="228"/>
      <c r="F14" s="234"/>
      <c r="G14" s="234"/>
      <c r="H14" s="234"/>
      <c r="I14" s="294"/>
      <c r="J14" s="234">
        <f t="shared" si="0"/>
        <v>0</v>
      </c>
    </row>
    <row r="15" spans="1:10" ht="21">
      <c r="A15" s="232"/>
      <c r="B15" s="227" t="s">
        <v>127</v>
      </c>
      <c r="C15" s="244" t="s">
        <v>424</v>
      </c>
      <c r="D15" s="234"/>
      <c r="E15" s="228"/>
      <c r="F15" s="234"/>
      <c r="G15" s="234"/>
      <c r="H15" s="234"/>
      <c r="I15" s="294"/>
      <c r="J15" s="234">
        <f t="shared" si="0"/>
        <v>0</v>
      </c>
    </row>
    <row r="16" spans="1:10" ht="21">
      <c r="A16" s="232" t="s">
        <v>387</v>
      </c>
      <c r="B16" s="227" t="s">
        <v>389</v>
      </c>
      <c r="C16" s="244" t="s">
        <v>424</v>
      </c>
      <c r="D16" s="234"/>
      <c r="E16" s="228"/>
      <c r="F16" s="234"/>
      <c r="G16" s="234"/>
      <c r="H16" s="234"/>
      <c r="I16" s="294"/>
      <c r="J16" s="234">
        <f t="shared" si="0"/>
        <v>0</v>
      </c>
    </row>
    <row r="17" spans="1:10" s="29" customFormat="1" ht="21">
      <c r="A17" s="232" t="s">
        <v>388</v>
      </c>
      <c r="B17" s="227" t="s">
        <v>390</v>
      </c>
      <c r="C17" s="244" t="s">
        <v>424</v>
      </c>
      <c r="D17" s="234">
        <v>65000</v>
      </c>
      <c r="E17" s="228"/>
      <c r="F17" s="234"/>
      <c r="G17" s="234">
        <v>50000</v>
      </c>
      <c r="H17" s="234"/>
      <c r="I17" s="294"/>
      <c r="J17" s="234">
        <f t="shared" si="0"/>
        <v>50000</v>
      </c>
    </row>
    <row r="18" spans="1:10" s="29" customFormat="1" ht="21">
      <c r="A18" s="233"/>
      <c r="B18" s="227"/>
      <c r="C18" s="291"/>
      <c r="D18" s="234"/>
      <c r="E18" s="228"/>
      <c r="F18" s="241"/>
      <c r="G18" s="241"/>
      <c r="H18" s="241"/>
      <c r="I18" s="294"/>
      <c r="J18" s="234"/>
    </row>
    <row r="19" spans="1:10" s="29" customFormat="1" ht="21">
      <c r="A19" s="406" t="s">
        <v>4</v>
      </c>
      <c r="B19" s="407"/>
      <c r="C19" s="408"/>
      <c r="D19" s="235">
        <f>SUM(D7:D17)</f>
        <v>500500</v>
      </c>
      <c r="E19" s="235">
        <f>SUM(E8:E17)</f>
        <v>0</v>
      </c>
      <c r="F19" s="292">
        <f>SUM(F8:F17)</f>
        <v>244033</v>
      </c>
      <c r="G19" s="292">
        <f>SUM(G8:G17)</f>
        <v>50000</v>
      </c>
      <c r="H19" s="292">
        <f>SUM(H8:H17)</f>
        <v>0</v>
      </c>
      <c r="I19" s="235">
        <f>SUM(I8:I17)</f>
        <v>0</v>
      </c>
      <c r="J19" s="235">
        <f>SUM(J8:J17)</f>
        <v>294033</v>
      </c>
    </row>
    <row r="21" spans="1:10" s="29" customFormat="1" ht="24.75">
      <c r="A21" s="411"/>
      <c r="B21" s="411"/>
      <c r="C21" s="411"/>
      <c r="D21" s="411"/>
      <c r="E21" s="411"/>
      <c r="F21" s="411"/>
      <c r="G21" s="411"/>
      <c r="H21" s="411"/>
      <c r="I21" s="411"/>
      <c r="J21" s="411"/>
    </row>
    <row r="22" spans="1:10" s="29" customFormat="1" ht="24.75">
      <c r="A22" s="52"/>
      <c r="B22" s="53"/>
      <c r="C22" s="130"/>
      <c r="D22" s="26"/>
      <c r="E22" s="26"/>
      <c r="F22" s="26"/>
      <c r="G22" s="26"/>
      <c r="H22" s="26"/>
      <c r="I22" s="26"/>
      <c r="J22" s="26"/>
    </row>
    <row r="23" spans="1:10" s="29" customFormat="1" ht="24.75">
      <c r="A23" s="411"/>
      <c r="B23" s="411"/>
      <c r="C23" s="411"/>
      <c r="D23" s="411"/>
      <c r="E23" s="411"/>
      <c r="F23" s="411"/>
      <c r="G23" s="411"/>
      <c r="H23" s="411"/>
      <c r="I23" s="411"/>
      <c r="J23" s="411"/>
    </row>
    <row r="24" spans="1:10" s="29" customFormat="1" ht="24.75">
      <c r="A24" s="411"/>
      <c r="B24" s="411"/>
      <c r="C24" s="411"/>
      <c r="D24" s="411"/>
      <c r="E24" s="411"/>
      <c r="F24" s="411"/>
      <c r="G24" s="411"/>
      <c r="H24" s="411"/>
      <c r="I24" s="411"/>
      <c r="J24" s="411"/>
    </row>
    <row r="25" spans="1:10" s="29" customFormat="1" ht="24.75">
      <c r="A25" s="411"/>
      <c r="B25" s="411"/>
      <c r="C25" s="411"/>
      <c r="D25" s="411"/>
      <c r="E25" s="411"/>
      <c r="F25" s="411"/>
      <c r="G25" s="411"/>
      <c r="H25" s="411"/>
      <c r="I25" s="411"/>
      <c r="J25" s="411"/>
    </row>
    <row r="26" spans="1:10" s="29" customFormat="1" ht="24.75">
      <c r="A26" s="399"/>
      <c r="B26" s="399"/>
      <c r="C26" s="399"/>
      <c r="D26" s="399"/>
      <c r="E26" s="26"/>
      <c r="F26" s="26"/>
      <c r="G26" s="26"/>
      <c r="H26" s="26"/>
      <c r="I26" s="26"/>
      <c r="J26" s="26"/>
    </row>
  </sheetData>
  <sheetProtection/>
  <mergeCells count="14">
    <mergeCell ref="A26:D26"/>
    <mergeCell ref="A1:J1"/>
    <mergeCell ref="A2:J2"/>
    <mergeCell ref="A3:J3"/>
    <mergeCell ref="A4:A6"/>
    <mergeCell ref="B4:B6"/>
    <mergeCell ref="C4:C6"/>
    <mergeCell ref="D4:D6"/>
    <mergeCell ref="J4:J6"/>
    <mergeCell ref="A19:C19"/>
    <mergeCell ref="A21:J21"/>
    <mergeCell ref="A23:J23"/>
    <mergeCell ref="A24:J24"/>
    <mergeCell ref="A25:J25"/>
  </mergeCells>
  <printOptions/>
  <pageMargins left="1.4960629921259843" right="0.11811023622047245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95" zoomScaleSheetLayoutView="95" zoomScalePageLayoutView="0" workbookViewId="0" topLeftCell="A13">
      <selection activeCell="A21" sqref="A21:G26"/>
    </sheetView>
  </sheetViews>
  <sheetFormatPr defaultColWidth="9.140625" defaultRowHeight="12.75"/>
  <cols>
    <col min="1" max="1" width="16.421875" style="29" customWidth="1"/>
    <col min="2" max="2" width="22.28125" style="29" customWidth="1"/>
    <col min="3" max="3" width="15.421875" style="29" customWidth="1"/>
    <col min="4" max="4" width="16.7109375" style="29" customWidth="1"/>
    <col min="5" max="5" width="21.28125" style="29" customWidth="1"/>
    <col min="6" max="7" width="18.140625" style="29" customWidth="1"/>
    <col min="8" max="23" width="9.140625" style="29" customWidth="1"/>
  </cols>
  <sheetData>
    <row r="1" spans="1:7" ht="21">
      <c r="A1" s="369" t="s">
        <v>18</v>
      </c>
      <c r="B1" s="369"/>
      <c r="C1" s="369"/>
      <c r="D1" s="369"/>
      <c r="E1" s="369"/>
      <c r="F1" s="369"/>
      <c r="G1" s="369"/>
    </row>
    <row r="2" spans="1:7" ht="23.25">
      <c r="A2" s="414" t="s">
        <v>449</v>
      </c>
      <c r="B2" s="414"/>
      <c r="C2" s="414"/>
      <c r="D2" s="414"/>
      <c r="E2" s="414"/>
      <c r="F2" s="414"/>
      <c r="G2" s="414"/>
    </row>
    <row r="3" spans="1:7" ht="23.25">
      <c r="A3" s="415" t="s">
        <v>376</v>
      </c>
      <c r="B3" s="415"/>
      <c r="C3" s="415"/>
      <c r="D3" s="415"/>
      <c r="E3" s="415"/>
      <c r="F3" s="415"/>
      <c r="G3" s="415"/>
    </row>
    <row r="4" spans="1:7" s="221" customFormat="1" ht="21">
      <c r="A4" s="412" t="s">
        <v>377</v>
      </c>
      <c r="B4" s="412" t="s">
        <v>78</v>
      </c>
      <c r="C4" s="412" t="s">
        <v>75</v>
      </c>
      <c r="D4" s="412" t="s">
        <v>378</v>
      </c>
      <c r="E4" s="412" t="s">
        <v>374</v>
      </c>
      <c r="F4" s="257" t="s">
        <v>450</v>
      </c>
      <c r="G4" s="412" t="s">
        <v>4</v>
      </c>
    </row>
    <row r="5" spans="1:7" s="29" customFormat="1" ht="21">
      <c r="A5" s="416"/>
      <c r="B5" s="416"/>
      <c r="C5" s="416"/>
      <c r="D5" s="416"/>
      <c r="E5" s="423"/>
      <c r="F5" s="248" t="s">
        <v>451</v>
      </c>
      <c r="G5" s="416"/>
    </row>
    <row r="6" spans="1:7" s="29" customFormat="1" ht="21">
      <c r="A6" s="417"/>
      <c r="B6" s="417"/>
      <c r="C6" s="417"/>
      <c r="D6" s="417"/>
      <c r="E6" s="424"/>
      <c r="F6" s="252" t="s">
        <v>452</v>
      </c>
      <c r="G6" s="417"/>
    </row>
    <row r="7" spans="1:7" ht="21">
      <c r="A7" s="290"/>
      <c r="B7" s="238"/>
      <c r="C7" s="290"/>
      <c r="D7" s="240"/>
      <c r="E7" s="238"/>
      <c r="F7" s="290"/>
      <c r="G7" s="289"/>
    </row>
    <row r="8" spans="1:7" ht="21">
      <c r="A8" s="232" t="s">
        <v>381</v>
      </c>
      <c r="B8" s="227" t="s">
        <v>382</v>
      </c>
      <c r="C8" s="244" t="s">
        <v>379</v>
      </c>
      <c r="D8" s="234"/>
      <c r="E8" s="228"/>
      <c r="F8" s="234"/>
      <c r="G8" s="294">
        <f>SUM(E8:F8)</f>
        <v>0</v>
      </c>
    </row>
    <row r="9" spans="1:7" ht="21">
      <c r="A9" s="232"/>
      <c r="B9" s="227" t="s">
        <v>383</v>
      </c>
      <c r="C9" s="244" t="s">
        <v>424</v>
      </c>
      <c r="D9" s="234">
        <v>720000</v>
      </c>
      <c r="E9" s="228">
        <v>719820</v>
      </c>
      <c r="F9" s="234"/>
      <c r="G9" s="294">
        <f aca="true" t="shared" si="0" ref="G9:G17">SUM(E9:F9)</f>
        <v>719820</v>
      </c>
    </row>
    <row r="10" spans="1:7" ht="21">
      <c r="A10" s="232" t="s">
        <v>384</v>
      </c>
      <c r="B10" s="227" t="s">
        <v>119</v>
      </c>
      <c r="C10" s="244" t="s">
        <v>424</v>
      </c>
      <c r="D10" s="234">
        <v>128800</v>
      </c>
      <c r="E10" s="228">
        <v>96790</v>
      </c>
      <c r="F10" s="234"/>
      <c r="G10" s="294">
        <f t="shared" si="0"/>
        <v>96790</v>
      </c>
    </row>
    <row r="11" spans="1:7" ht="21">
      <c r="A11" s="232"/>
      <c r="B11" s="227" t="s">
        <v>59</v>
      </c>
      <c r="C11" s="244" t="s">
        <v>424</v>
      </c>
      <c r="D11" s="234">
        <v>410000</v>
      </c>
      <c r="E11" s="228">
        <v>216310</v>
      </c>
      <c r="F11" s="234"/>
      <c r="G11" s="294">
        <f t="shared" si="0"/>
        <v>216310</v>
      </c>
    </row>
    <row r="12" spans="1:7" ht="21">
      <c r="A12" s="232"/>
      <c r="B12" s="227" t="s">
        <v>91</v>
      </c>
      <c r="C12" s="244" t="s">
        <v>424</v>
      </c>
      <c r="D12" s="234">
        <v>25000</v>
      </c>
      <c r="E12" s="228">
        <v>10460</v>
      </c>
      <c r="F12" s="234"/>
      <c r="G12" s="294">
        <f t="shared" si="0"/>
        <v>10460</v>
      </c>
    </row>
    <row r="13" spans="1:7" ht="21">
      <c r="A13" s="232"/>
      <c r="B13" s="227" t="s">
        <v>385</v>
      </c>
      <c r="C13" s="244" t="s">
        <v>424</v>
      </c>
      <c r="D13" s="234">
        <v>400000</v>
      </c>
      <c r="E13" s="228">
        <v>400000</v>
      </c>
      <c r="F13" s="234"/>
      <c r="G13" s="294">
        <f t="shared" si="0"/>
        <v>400000</v>
      </c>
    </row>
    <row r="14" spans="1:7" ht="21">
      <c r="A14" s="232" t="s">
        <v>386</v>
      </c>
      <c r="B14" s="227" t="s">
        <v>176</v>
      </c>
      <c r="C14" s="244" t="s">
        <v>424</v>
      </c>
      <c r="D14" s="234"/>
      <c r="E14" s="228"/>
      <c r="F14" s="234"/>
      <c r="G14" s="294">
        <f t="shared" si="0"/>
        <v>0</v>
      </c>
    </row>
    <row r="15" spans="1:7" ht="21">
      <c r="A15" s="232"/>
      <c r="B15" s="227" t="s">
        <v>127</v>
      </c>
      <c r="C15" s="244" t="s">
        <v>424</v>
      </c>
      <c r="D15" s="234"/>
      <c r="E15" s="228"/>
      <c r="F15" s="234"/>
      <c r="G15" s="294">
        <f t="shared" si="0"/>
        <v>0</v>
      </c>
    </row>
    <row r="16" spans="1:7" ht="21">
      <c r="A16" s="232" t="s">
        <v>387</v>
      </c>
      <c r="B16" s="227" t="s">
        <v>389</v>
      </c>
      <c r="C16" s="244" t="s">
        <v>424</v>
      </c>
      <c r="D16" s="234">
        <v>125000</v>
      </c>
      <c r="E16" s="228">
        <v>116930</v>
      </c>
      <c r="F16" s="234"/>
      <c r="G16" s="294">
        <f t="shared" si="0"/>
        <v>116930</v>
      </c>
    </row>
    <row r="17" spans="1:7" s="29" customFormat="1" ht="21">
      <c r="A17" s="232" t="s">
        <v>388</v>
      </c>
      <c r="B17" s="227" t="s">
        <v>390</v>
      </c>
      <c r="C17" s="244" t="s">
        <v>424</v>
      </c>
      <c r="D17" s="234"/>
      <c r="E17" s="228"/>
      <c r="F17" s="234"/>
      <c r="G17" s="294">
        <f t="shared" si="0"/>
        <v>0</v>
      </c>
    </row>
    <row r="18" spans="1:7" s="29" customFormat="1" ht="21">
      <c r="A18" s="233"/>
      <c r="B18" s="227"/>
      <c r="C18" s="291"/>
      <c r="D18" s="234"/>
      <c r="E18" s="228"/>
      <c r="F18" s="241"/>
      <c r="G18" s="294"/>
    </row>
    <row r="19" spans="1:7" s="29" customFormat="1" ht="21">
      <c r="A19" s="406" t="s">
        <v>4</v>
      </c>
      <c r="B19" s="407"/>
      <c r="C19" s="408"/>
      <c r="D19" s="235">
        <f>SUM(D7:D17)</f>
        <v>1808800</v>
      </c>
      <c r="E19" s="235">
        <f>SUM(E8:E17)</f>
        <v>1560310</v>
      </c>
      <c r="F19" s="292">
        <f>SUM(F8:F17)</f>
        <v>0</v>
      </c>
      <c r="G19" s="235">
        <f>SUM(G8:G17)</f>
        <v>1560310</v>
      </c>
    </row>
    <row r="21" spans="1:7" s="29" customFormat="1" ht="24.75">
      <c r="A21" s="411"/>
      <c r="B21" s="411"/>
      <c r="C21" s="411"/>
      <c r="D21" s="411"/>
      <c r="E21" s="411"/>
      <c r="F21" s="411"/>
      <c r="G21" s="411"/>
    </row>
    <row r="22" spans="1:7" s="29" customFormat="1" ht="24.75">
      <c r="A22" s="52"/>
      <c r="B22" s="53"/>
      <c r="C22" s="130"/>
      <c r="D22" s="26"/>
      <c r="E22" s="26"/>
      <c r="F22" s="26"/>
      <c r="G22" s="26"/>
    </row>
    <row r="23" spans="1:7" s="29" customFormat="1" ht="24.75">
      <c r="A23" s="411"/>
      <c r="B23" s="411"/>
      <c r="C23" s="411"/>
      <c r="D23" s="411"/>
      <c r="E23" s="411"/>
      <c r="F23" s="411"/>
      <c r="G23" s="411"/>
    </row>
    <row r="24" spans="1:7" s="29" customFormat="1" ht="24.75">
      <c r="A24" s="411"/>
      <c r="B24" s="411"/>
      <c r="C24" s="411"/>
      <c r="D24" s="411"/>
      <c r="E24" s="411"/>
      <c r="F24" s="411"/>
      <c r="G24" s="411"/>
    </row>
    <row r="25" spans="1:7" s="29" customFormat="1" ht="24.75">
      <c r="A25" s="411"/>
      <c r="B25" s="411"/>
      <c r="C25" s="411"/>
      <c r="D25" s="411"/>
      <c r="E25" s="411"/>
      <c r="F25" s="411"/>
      <c r="G25" s="411"/>
    </row>
    <row r="26" spans="1:7" s="29" customFormat="1" ht="24.75">
      <c r="A26" s="399"/>
      <c r="B26" s="399"/>
      <c r="C26" s="399"/>
      <c r="D26" s="399"/>
      <c r="E26" s="26"/>
      <c r="F26" s="26"/>
      <c r="G26" s="26"/>
    </row>
  </sheetData>
  <sheetProtection/>
  <mergeCells count="15">
    <mergeCell ref="A26:D26"/>
    <mergeCell ref="A1:G1"/>
    <mergeCell ref="A2:G2"/>
    <mergeCell ref="A3:G3"/>
    <mergeCell ref="A4:A6"/>
    <mergeCell ref="B4:B6"/>
    <mergeCell ref="C4:C6"/>
    <mergeCell ref="D4:D6"/>
    <mergeCell ref="G4:G6"/>
    <mergeCell ref="E4:E6"/>
    <mergeCell ref="A19:C19"/>
    <mergeCell ref="A21:G21"/>
    <mergeCell ref="A23:G23"/>
    <mergeCell ref="A24:G24"/>
    <mergeCell ref="A25:G25"/>
  </mergeCells>
  <printOptions/>
  <pageMargins left="1.4960629921259843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95" zoomScaleSheetLayoutView="95" zoomScalePageLayoutView="0" workbookViewId="0" topLeftCell="A16">
      <selection activeCell="A21" sqref="A21:H26"/>
    </sheetView>
  </sheetViews>
  <sheetFormatPr defaultColWidth="9.140625" defaultRowHeight="12.75"/>
  <cols>
    <col min="1" max="1" width="13.140625" style="29" customWidth="1"/>
    <col min="2" max="2" width="19.421875" style="29" customWidth="1"/>
    <col min="3" max="3" width="10.28125" style="29" customWidth="1"/>
    <col min="4" max="4" width="16.7109375" style="29" customWidth="1"/>
    <col min="5" max="5" width="15.8515625" style="29" customWidth="1"/>
    <col min="6" max="6" width="18.421875" style="29" customWidth="1"/>
    <col min="7" max="7" width="16.57421875" style="29" customWidth="1"/>
    <col min="8" max="8" width="16.28125" style="29" customWidth="1"/>
    <col min="9" max="24" width="9.140625" style="29" customWidth="1"/>
  </cols>
  <sheetData>
    <row r="1" spans="1:8" ht="21">
      <c r="A1" s="369" t="s">
        <v>18</v>
      </c>
      <c r="B1" s="369"/>
      <c r="C1" s="369"/>
      <c r="D1" s="369"/>
      <c r="E1" s="369"/>
      <c r="F1" s="369"/>
      <c r="G1" s="369"/>
      <c r="H1" s="369"/>
    </row>
    <row r="2" spans="1:8" ht="23.25">
      <c r="A2" s="414" t="s">
        <v>453</v>
      </c>
      <c r="B2" s="414"/>
      <c r="C2" s="414"/>
      <c r="D2" s="414"/>
      <c r="E2" s="414"/>
      <c r="F2" s="414"/>
      <c r="G2" s="414"/>
      <c r="H2" s="414"/>
    </row>
    <row r="3" spans="1:8" ht="23.25">
      <c r="A3" s="415" t="s">
        <v>376</v>
      </c>
      <c r="B3" s="415"/>
      <c r="C3" s="415"/>
      <c r="D3" s="415"/>
      <c r="E3" s="415"/>
      <c r="F3" s="415"/>
      <c r="G3" s="415"/>
      <c r="H3" s="415"/>
    </row>
    <row r="4" spans="1:8" s="221" customFormat="1" ht="21">
      <c r="A4" s="412" t="s">
        <v>377</v>
      </c>
      <c r="B4" s="412" t="s">
        <v>78</v>
      </c>
      <c r="C4" s="412" t="s">
        <v>75</v>
      </c>
      <c r="D4" s="412" t="s">
        <v>378</v>
      </c>
      <c r="E4" s="412" t="s">
        <v>454</v>
      </c>
      <c r="F4" s="412" t="s">
        <v>455</v>
      </c>
      <c r="G4" s="412" t="s">
        <v>456</v>
      </c>
      <c r="H4" s="412" t="s">
        <v>4</v>
      </c>
    </row>
    <row r="5" spans="1:8" s="29" customFormat="1" ht="21">
      <c r="A5" s="416"/>
      <c r="B5" s="416"/>
      <c r="C5" s="416"/>
      <c r="D5" s="416"/>
      <c r="E5" s="423"/>
      <c r="F5" s="418"/>
      <c r="G5" s="423"/>
      <c r="H5" s="416"/>
    </row>
    <row r="6" spans="1:8" s="29" customFormat="1" ht="21">
      <c r="A6" s="417"/>
      <c r="B6" s="417"/>
      <c r="C6" s="417"/>
      <c r="D6" s="417"/>
      <c r="E6" s="424"/>
      <c r="F6" s="419"/>
      <c r="G6" s="424"/>
      <c r="H6" s="417"/>
    </row>
    <row r="7" spans="1:8" ht="21">
      <c r="A7" s="290"/>
      <c r="B7" s="238"/>
      <c r="C7" s="290"/>
      <c r="D7" s="240"/>
      <c r="E7" s="238"/>
      <c r="F7" s="236"/>
      <c r="G7" s="238"/>
      <c r="H7" s="237"/>
    </row>
    <row r="8" spans="1:8" ht="21">
      <c r="A8" s="232" t="s">
        <v>381</v>
      </c>
      <c r="B8" s="227" t="s">
        <v>382</v>
      </c>
      <c r="C8" s="244" t="s">
        <v>379</v>
      </c>
      <c r="D8" s="234"/>
      <c r="E8" s="228"/>
      <c r="F8" s="234"/>
      <c r="G8" s="228"/>
      <c r="H8" s="234">
        <f>SUM(E8:G8)</f>
        <v>0</v>
      </c>
    </row>
    <row r="9" spans="1:8" ht="21">
      <c r="A9" s="232"/>
      <c r="B9" s="227" t="s">
        <v>383</v>
      </c>
      <c r="C9" s="244" t="s">
        <v>424</v>
      </c>
      <c r="D9" s="234"/>
      <c r="E9" s="228"/>
      <c r="F9" s="234"/>
      <c r="G9" s="228"/>
      <c r="H9" s="234">
        <f aca="true" t="shared" si="0" ref="H9:H17">SUM(E9:G9)</f>
        <v>0</v>
      </c>
    </row>
    <row r="10" spans="1:8" ht="21">
      <c r="A10" s="232" t="s">
        <v>384</v>
      </c>
      <c r="B10" s="227" t="s">
        <v>119</v>
      </c>
      <c r="C10" s="244" t="s">
        <v>424</v>
      </c>
      <c r="D10" s="234"/>
      <c r="E10" s="228"/>
      <c r="F10" s="234"/>
      <c r="G10" s="228"/>
      <c r="H10" s="234">
        <f t="shared" si="0"/>
        <v>0</v>
      </c>
    </row>
    <row r="11" spans="1:8" ht="21">
      <c r="A11" s="232"/>
      <c r="B11" s="227" t="s">
        <v>59</v>
      </c>
      <c r="C11" s="244" t="s">
        <v>424</v>
      </c>
      <c r="D11" s="234">
        <v>70000</v>
      </c>
      <c r="E11" s="228"/>
      <c r="F11" s="234">
        <v>30955.42</v>
      </c>
      <c r="G11" s="228"/>
      <c r="H11" s="234">
        <f t="shared" si="0"/>
        <v>30955.42</v>
      </c>
    </row>
    <row r="12" spans="1:8" ht="21">
      <c r="A12" s="232"/>
      <c r="B12" s="227" t="s">
        <v>91</v>
      </c>
      <c r="C12" s="244" t="s">
        <v>424</v>
      </c>
      <c r="D12" s="234"/>
      <c r="E12" s="228"/>
      <c r="F12" s="234"/>
      <c r="G12" s="228"/>
      <c r="H12" s="234">
        <f t="shared" si="0"/>
        <v>0</v>
      </c>
    </row>
    <row r="13" spans="1:8" ht="21">
      <c r="A13" s="232"/>
      <c r="B13" s="227" t="s">
        <v>385</v>
      </c>
      <c r="C13" s="244" t="s">
        <v>424</v>
      </c>
      <c r="D13" s="234"/>
      <c r="E13" s="228"/>
      <c r="F13" s="234"/>
      <c r="G13" s="228"/>
      <c r="H13" s="234">
        <f t="shared" si="0"/>
        <v>0</v>
      </c>
    </row>
    <row r="14" spans="1:8" ht="21">
      <c r="A14" s="232" t="s">
        <v>386</v>
      </c>
      <c r="B14" s="227" t="s">
        <v>176</v>
      </c>
      <c r="C14" s="244" t="s">
        <v>424</v>
      </c>
      <c r="D14" s="234"/>
      <c r="E14" s="228"/>
      <c r="F14" s="234"/>
      <c r="G14" s="228"/>
      <c r="H14" s="234">
        <f t="shared" si="0"/>
        <v>0</v>
      </c>
    </row>
    <row r="15" spans="1:8" ht="21">
      <c r="A15" s="232"/>
      <c r="B15" s="227" t="s">
        <v>127</v>
      </c>
      <c r="C15" s="244" t="s">
        <v>424</v>
      </c>
      <c r="D15" s="234"/>
      <c r="E15" s="228"/>
      <c r="F15" s="234"/>
      <c r="G15" s="228"/>
      <c r="H15" s="234">
        <f t="shared" si="0"/>
        <v>0</v>
      </c>
    </row>
    <row r="16" spans="1:8" ht="21">
      <c r="A16" s="232" t="s">
        <v>387</v>
      </c>
      <c r="B16" s="227" t="s">
        <v>389</v>
      </c>
      <c r="C16" s="244" t="s">
        <v>424</v>
      </c>
      <c r="D16" s="234"/>
      <c r="E16" s="228"/>
      <c r="F16" s="234"/>
      <c r="G16" s="228"/>
      <c r="H16" s="234">
        <f t="shared" si="0"/>
        <v>0</v>
      </c>
    </row>
    <row r="17" spans="1:8" s="29" customFormat="1" ht="21">
      <c r="A17" s="232" t="s">
        <v>388</v>
      </c>
      <c r="B17" s="227" t="s">
        <v>390</v>
      </c>
      <c r="C17" s="244" t="s">
        <v>424</v>
      </c>
      <c r="D17" s="234"/>
      <c r="E17" s="228"/>
      <c r="F17" s="234"/>
      <c r="G17" s="228"/>
      <c r="H17" s="234">
        <f t="shared" si="0"/>
        <v>0</v>
      </c>
    </row>
    <row r="18" spans="1:8" s="29" customFormat="1" ht="21">
      <c r="A18" s="233"/>
      <c r="B18" s="227"/>
      <c r="C18" s="291"/>
      <c r="D18" s="234"/>
      <c r="E18" s="228"/>
      <c r="F18" s="241"/>
      <c r="G18" s="228"/>
      <c r="H18" s="234"/>
    </row>
    <row r="19" spans="1:8" s="29" customFormat="1" ht="21">
      <c r="A19" s="406" t="s">
        <v>4</v>
      </c>
      <c r="B19" s="407"/>
      <c r="C19" s="408"/>
      <c r="D19" s="235">
        <f>SUM(D7:D17)</f>
        <v>70000</v>
      </c>
      <c r="E19" s="235">
        <f>SUM(E8:E17)</f>
        <v>0</v>
      </c>
      <c r="F19" s="292">
        <f>SUM(F8:F17)</f>
        <v>30955.42</v>
      </c>
      <c r="G19" s="235">
        <f>SUM(G8:G17)</f>
        <v>0</v>
      </c>
      <c r="H19" s="235">
        <f>SUM(H8:H17)</f>
        <v>30955.42</v>
      </c>
    </row>
    <row r="21" spans="1:8" s="29" customFormat="1" ht="24.75">
      <c r="A21" s="411"/>
      <c r="B21" s="411"/>
      <c r="C21" s="411"/>
      <c r="D21" s="411"/>
      <c r="E21" s="411"/>
      <c r="F21" s="411"/>
      <c r="G21" s="411"/>
      <c r="H21" s="411"/>
    </row>
    <row r="22" spans="1:8" s="29" customFormat="1" ht="24.75">
      <c r="A22" s="52"/>
      <c r="B22" s="53"/>
      <c r="C22" s="130"/>
      <c r="D22" s="26"/>
      <c r="E22" s="26"/>
      <c r="F22" s="26"/>
      <c r="G22" s="26"/>
      <c r="H22" s="26"/>
    </row>
    <row r="23" spans="1:8" s="29" customFormat="1" ht="24.75">
      <c r="A23" s="411"/>
      <c r="B23" s="411"/>
      <c r="C23" s="411"/>
      <c r="D23" s="411"/>
      <c r="E23" s="411"/>
      <c r="F23" s="411"/>
      <c r="G23" s="411"/>
      <c r="H23" s="411"/>
    </row>
    <row r="24" spans="1:8" s="29" customFormat="1" ht="24.75">
      <c r="A24" s="411"/>
      <c r="B24" s="411"/>
      <c r="C24" s="411"/>
      <c r="D24" s="411"/>
      <c r="E24" s="411"/>
      <c r="F24" s="411"/>
      <c r="G24" s="411"/>
      <c r="H24" s="411"/>
    </row>
    <row r="25" spans="1:8" s="29" customFormat="1" ht="24.75">
      <c r="A25" s="411"/>
      <c r="B25" s="411"/>
      <c r="C25" s="411"/>
      <c r="D25" s="411"/>
      <c r="E25" s="411"/>
      <c r="F25" s="411"/>
      <c r="G25" s="411"/>
      <c r="H25" s="411"/>
    </row>
    <row r="26" spans="1:8" s="29" customFormat="1" ht="24.75">
      <c r="A26" s="399"/>
      <c r="B26" s="399"/>
      <c r="C26" s="399"/>
      <c r="D26" s="399"/>
      <c r="E26" s="26"/>
      <c r="F26" s="26"/>
      <c r="G26" s="26"/>
      <c r="H26" s="26"/>
    </row>
  </sheetData>
  <sheetProtection/>
  <mergeCells count="17">
    <mergeCell ref="A19:C19"/>
    <mergeCell ref="A1:H1"/>
    <mergeCell ref="A2:H2"/>
    <mergeCell ref="A3:H3"/>
    <mergeCell ref="A4:A6"/>
    <mergeCell ref="B4:B6"/>
    <mergeCell ref="C4:C6"/>
    <mergeCell ref="D4:D6"/>
    <mergeCell ref="F4:F6"/>
    <mergeCell ref="H4:H6"/>
    <mergeCell ref="E4:E6"/>
    <mergeCell ref="G4:G6"/>
    <mergeCell ref="A21:H21"/>
    <mergeCell ref="A23:H23"/>
    <mergeCell ref="A24:H24"/>
    <mergeCell ref="A25:H25"/>
    <mergeCell ref="A26:D26"/>
  </mergeCells>
  <printOptions/>
  <pageMargins left="1.4960629921259843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95" zoomScaleSheetLayoutView="95" zoomScalePageLayoutView="0" workbookViewId="0" topLeftCell="A9">
      <selection activeCell="A21" sqref="A21:P26"/>
    </sheetView>
  </sheetViews>
  <sheetFormatPr defaultColWidth="9.140625" defaultRowHeight="12.75"/>
  <cols>
    <col min="1" max="1" width="10.7109375" style="29" customWidth="1"/>
    <col min="2" max="2" width="17.8515625" style="29" customWidth="1"/>
    <col min="3" max="3" width="10.28125" style="29" customWidth="1"/>
    <col min="4" max="4" width="14.00390625" style="29" customWidth="1"/>
    <col min="5" max="5" width="14.140625" style="29" customWidth="1"/>
    <col min="6" max="11" width="12.7109375" style="29" customWidth="1"/>
    <col min="12" max="12" width="12.8515625" style="29" customWidth="1"/>
    <col min="13" max="13" width="14.00390625" style="29" customWidth="1"/>
    <col min="14" max="14" width="12.8515625" style="29" customWidth="1"/>
    <col min="15" max="15" width="13.140625" style="29" customWidth="1"/>
    <col min="16" max="16" width="14.8515625" style="29" customWidth="1"/>
    <col min="17" max="32" width="9.140625" style="29" customWidth="1"/>
  </cols>
  <sheetData>
    <row r="1" spans="1:16" ht="23.25">
      <c r="A1" s="414" t="s">
        <v>18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6" ht="23.25">
      <c r="A2" s="414" t="s">
        <v>457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</row>
    <row r="3" spans="1:16" ht="23.25">
      <c r="A3" s="415" t="s">
        <v>376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</row>
    <row r="4" spans="1:16" s="197" customFormat="1" ht="18.75">
      <c r="A4" s="429" t="s">
        <v>377</v>
      </c>
      <c r="B4" s="429" t="s">
        <v>78</v>
      </c>
      <c r="C4" s="429" t="s">
        <v>75</v>
      </c>
      <c r="D4" s="429" t="s">
        <v>378</v>
      </c>
      <c r="E4" s="429" t="s">
        <v>82</v>
      </c>
      <c r="F4" s="276" t="s">
        <v>458</v>
      </c>
      <c r="G4" s="434" t="s">
        <v>372</v>
      </c>
      <c r="H4" s="429" t="s">
        <v>414</v>
      </c>
      <c r="I4" s="429" t="s">
        <v>421</v>
      </c>
      <c r="J4" s="429" t="s">
        <v>100</v>
      </c>
      <c r="K4" s="276" t="s">
        <v>465</v>
      </c>
      <c r="L4" s="276" t="s">
        <v>461</v>
      </c>
      <c r="M4" s="429" t="s">
        <v>463</v>
      </c>
      <c r="N4" s="429" t="s">
        <v>464</v>
      </c>
      <c r="O4" s="429" t="s">
        <v>377</v>
      </c>
      <c r="P4" s="429" t="s">
        <v>4</v>
      </c>
    </row>
    <row r="5" spans="1:16" s="198" customFormat="1" ht="18.75">
      <c r="A5" s="432"/>
      <c r="B5" s="432"/>
      <c r="C5" s="432"/>
      <c r="D5" s="432"/>
      <c r="E5" s="430"/>
      <c r="F5" s="279" t="s">
        <v>459</v>
      </c>
      <c r="G5" s="435"/>
      <c r="H5" s="430"/>
      <c r="I5" s="430"/>
      <c r="J5" s="430"/>
      <c r="K5" s="277" t="s">
        <v>466</v>
      </c>
      <c r="L5" s="277" t="s">
        <v>462</v>
      </c>
      <c r="M5" s="430"/>
      <c r="N5" s="430"/>
      <c r="O5" s="430"/>
      <c r="P5" s="432"/>
    </row>
    <row r="6" spans="1:16" s="198" customFormat="1" ht="18.75">
      <c r="A6" s="433"/>
      <c r="B6" s="433"/>
      <c r="C6" s="433"/>
      <c r="D6" s="433"/>
      <c r="E6" s="431"/>
      <c r="F6" s="280"/>
      <c r="G6" s="436"/>
      <c r="H6" s="431"/>
      <c r="I6" s="431"/>
      <c r="J6" s="431"/>
      <c r="K6" s="278" t="s">
        <v>460</v>
      </c>
      <c r="L6" s="278" t="s">
        <v>443</v>
      </c>
      <c r="M6" s="431"/>
      <c r="N6" s="431"/>
      <c r="O6" s="431"/>
      <c r="P6" s="433"/>
    </row>
    <row r="7" spans="1:16" s="198" customFormat="1" ht="18.75">
      <c r="A7" s="285"/>
      <c r="B7" s="268"/>
      <c r="C7" s="285"/>
      <c r="D7" s="269"/>
      <c r="E7" s="268"/>
      <c r="F7" s="270"/>
      <c r="G7" s="268"/>
      <c r="H7" s="267"/>
      <c r="I7" s="267"/>
      <c r="J7" s="268"/>
      <c r="K7" s="267"/>
      <c r="L7" s="267"/>
      <c r="M7" s="267"/>
      <c r="N7" s="267"/>
      <c r="O7" s="267"/>
      <c r="P7" s="267"/>
    </row>
    <row r="8" spans="1:16" s="198" customFormat="1" ht="18.75">
      <c r="A8" s="271" t="s">
        <v>381</v>
      </c>
      <c r="B8" s="284" t="s">
        <v>382</v>
      </c>
      <c r="C8" s="270" t="s">
        <v>379</v>
      </c>
      <c r="D8" s="272">
        <f>บริหารงานทั่วไป!D8</f>
        <v>4142520</v>
      </c>
      <c r="E8" s="273">
        <f>บริหารงานทั่วไป!H8</f>
        <v>4142520</v>
      </c>
      <c r="F8" s="272">
        <f>การรักษาความสงบภายใน!H8</f>
        <v>0</v>
      </c>
      <c r="G8" s="273">
        <f>การศึกษา!I8</f>
        <v>0</v>
      </c>
      <c r="H8" s="272">
        <f>สาธารณสุข!I8</f>
        <v>0</v>
      </c>
      <c r="I8" s="272">
        <f>สังคมสงเคราะห์!G8</f>
        <v>0</v>
      </c>
      <c r="J8" s="273">
        <f>เคหะและชุมชน!J8</f>
        <v>0</v>
      </c>
      <c r="K8" s="272">
        <f>สร้างความเข้มแข็ง!G8</f>
        <v>0</v>
      </c>
      <c r="L8" s="272">
        <f>วัฒนธรรมศาสนา!J8</f>
        <v>0</v>
      </c>
      <c r="M8" s="272">
        <f>การเกษตร!G8</f>
        <v>0</v>
      </c>
      <c r="N8" s="272">
        <f>การพาณิชย์!H8</f>
        <v>0</v>
      </c>
      <c r="O8" s="288" t="s">
        <v>177</v>
      </c>
      <c r="P8" s="272">
        <f>SUM(E8:O8)</f>
        <v>4142520</v>
      </c>
    </row>
    <row r="9" spans="1:16" s="198" customFormat="1" ht="18.75">
      <c r="A9" s="271"/>
      <c r="B9" s="284" t="s">
        <v>383</v>
      </c>
      <c r="C9" s="270" t="s">
        <v>424</v>
      </c>
      <c r="D9" s="272">
        <f>บริหารงานทั่วไป!D9+การรักษาความสงบภายใน!D9+การศึกษา!D9+สาธารณสุข!D9+สังคมสงเคราะห์!D9+เคหะและชุมชน!D9+สร้างความเข้มแข็ง!D9+วัฒนธรรมศาสนา!E9+การเกษตร!D9</f>
        <v>8772572</v>
      </c>
      <c r="E9" s="273">
        <f>บริหารงานทั่วไป!H9</f>
        <v>3261240</v>
      </c>
      <c r="F9" s="272">
        <f>การรักษาความสงบภายใน!H9</f>
        <v>665920</v>
      </c>
      <c r="G9" s="273">
        <f>การศึกษา!I9</f>
        <v>695758</v>
      </c>
      <c r="H9" s="272">
        <f>สาธารณสุข!I9</f>
        <v>513000</v>
      </c>
      <c r="I9" s="272">
        <f>สังคมสงเคราะห์!G9</f>
        <v>433465</v>
      </c>
      <c r="J9" s="273">
        <f>เคหะและชุมชน!J9</f>
        <v>1002492</v>
      </c>
      <c r="K9" s="272">
        <f>สร้างความเข้มแข็ง!G9</f>
        <v>0</v>
      </c>
      <c r="L9" s="272">
        <f>วัฒนธรรมศาสนา!J9</f>
        <v>0</v>
      </c>
      <c r="M9" s="272">
        <f>การเกษตร!G9</f>
        <v>719820</v>
      </c>
      <c r="N9" s="272">
        <f>การพาณิชย์!H9</f>
        <v>0</v>
      </c>
      <c r="O9" s="288" t="s">
        <v>177</v>
      </c>
      <c r="P9" s="272">
        <f aca="true" t="shared" si="0" ref="P9:P18">SUM(E9:O9)</f>
        <v>7291695</v>
      </c>
    </row>
    <row r="10" spans="1:16" s="198" customFormat="1" ht="18.75">
      <c r="A10" s="271" t="s">
        <v>384</v>
      </c>
      <c r="B10" s="284" t="s">
        <v>119</v>
      </c>
      <c r="C10" s="270" t="s">
        <v>424</v>
      </c>
      <c r="D10" s="272">
        <f>บริหารงานทั่วไป!D10+การรักษาความสงบภายใน!D10+การศึกษา!D10+สาธารณสุข!D10+สังคมสงเคราะห์!D10+เคหะและชุมชน!D10+สร้างความเข้มแข็ง!D10+วัฒนธรรมศาสนา!E10+การเกษตร!D10</f>
        <v>2123800</v>
      </c>
      <c r="E10" s="273">
        <f>บริหารงานทั่วไป!H10</f>
        <v>376677</v>
      </c>
      <c r="F10" s="272">
        <f>การรักษาความสงบภายใน!H10</f>
        <v>73520</v>
      </c>
      <c r="G10" s="273">
        <f>การศึกษา!I10</f>
        <v>200000</v>
      </c>
      <c r="H10" s="272">
        <f>สาธารณสุข!I10</f>
        <v>38110</v>
      </c>
      <c r="I10" s="272">
        <f>สังคมสงเคราะห์!G10</f>
        <v>39410</v>
      </c>
      <c r="J10" s="273">
        <f>เคหะและชุมชน!J10</f>
        <v>103971</v>
      </c>
      <c r="K10" s="272">
        <f>สร้างความเข้มแข็ง!G10</f>
        <v>0</v>
      </c>
      <c r="L10" s="272">
        <f>วัฒนธรรมศาสนา!J10</f>
        <v>0</v>
      </c>
      <c r="M10" s="272">
        <f>การเกษตร!G10</f>
        <v>96790</v>
      </c>
      <c r="N10" s="272">
        <f>การพาณิชย์!H10</f>
        <v>0</v>
      </c>
      <c r="O10" s="288" t="s">
        <v>177</v>
      </c>
      <c r="P10" s="272">
        <f t="shared" si="0"/>
        <v>928478</v>
      </c>
    </row>
    <row r="11" spans="1:16" s="198" customFormat="1" ht="18.75">
      <c r="A11" s="271"/>
      <c r="B11" s="284" t="s">
        <v>59</v>
      </c>
      <c r="C11" s="270" t="s">
        <v>424</v>
      </c>
      <c r="D11" s="272">
        <f>บริหารงานทั่วไป!D11+การรักษาความสงบภายใน!D11+การศึกษา!D11+สาธารณสุข!D11+สังคมสงเคราะห์!D11+เคหะและชุมชน!D11+สร้างความเข้มแข็ง!D11+วัฒนธรรมศาสนา!D11+การเกษตร!D11+การพาณิชย์!D11</f>
        <v>6180010</v>
      </c>
      <c r="E11" s="273">
        <f>บริหารงานทั่วไป!H11</f>
        <v>1429559.38</v>
      </c>
      <c r="F11" s="272">
        <f>การรักษาความสงบภายใน!H11</f>
        <v>441867.4</v>
      </c>
      <c r="G11" s="273">
        <f>การศึกษา!I11</f>
        <v>169634</v>
      </c>
      <c r="H11" s="272">
        <f>สาธารณสุข!I11</f>
        <v>601440.2</v>
      </c>
      <c r="I11" s="272">
        <f>สังคมสงเคราะห์!G11</f>
        <v>185308</v>
      </c>
      <c r="J11" s="273">
        <f>เคหะและชุมชน!J11</f>
        <v>23657</v>
      </c>
      <c r="K11" s="272">
        <f>สร้างความเข้มแข็ง!G11</f>
        <v>0</v>
      </c>
      <c r="L11" s="272">
        <f>วัฒนธรรมศาสนา!J11</f>
        <v>174893</v>
      </c>
      <c r="M11" s="272">
        <f>การเกษตร!G11</f>
        <v>216310</v>
      </c>
      <c r="N11" s="272">
        <f>การพาณิชย์!H11</f>
        <v>30955.42</v>
      </c>
      <c r="O11" s="288" t="s">
        <v>177</v>
      </c>
      <c r="P11" s="272">
        <f t="shared" si="0"/>
        <v>3273624.3999999994</v>
      </c>
    </row>
    <row r="12" spans="1:16" s="198" customFormat="1" ht="18.75">
      <c r="A12" s="271"/>
      <c r="B12" s="284" t="s">
        <v>91</v>
      </c>
      <c r="C12" s="270" t="s">
        <v>424</v>
      </c>
      <c r="D12" s="272">
        <f>บริหารงานทั่วไป!D12+การรักษาความสงบภายใน!D12+การศึกษา!D12+สาธารณสุข!D12+สังคมสงเคราะห์!D12+เคหะและชุมชน!D12+สร้างความเข้มแข็ง!D12+วัฒนธรรมศาสนา!D12+การเกษตร!D12</f>
        <v>3721700</v>
      </c>
      <c r="E12" s="273">
        <f>บริหารงานทั่วไป!H12</f>
        <v>824297.26</v>
      </c>
      <c r="F12" s="272">
        <f>การรักษาความสงบภายใน!H12</f>
        <v>0</v>
      </c>
      <c r="G12" s="273">
        <f>การศึกษา!I12</f>
        <v>1850094.64</v>
      </c>
      <c r="H12" s="272">
        <f>สาธารณสุข!I12</f>
        <v>82850</v>
      </c>
      <c r="I12" s="272">
        <f>สังคมสงเคราะห์!G12</f>
        <v>1200</v>
      </c>
      <c r="J12" s="273">
        <f>เคหะและชุมชน!J12</f>
        <v>0</v>
      </c>
      <c r="K12" s="272">
        <f>สร้างความเข้มแข็ง!G12</f>
        <v>0</v>
      </c>
      <c r="L12" s="272">
        <f>วัฒนธรรมศาสนา!J12</f>
        <v>69140</v>
      </c>
      <c r="M12" s="272">
        <f>การเกษตร!G12</f>
        <v>10460</v>
      </c>
      <c r="N12" s="272">
        <f>การพาณิชย์!H12</f>
        <v>0</v>
      </c>
      <c r="O12" s="288" t="s">
        <v>177</v>
      </c>
      <c r="P12" s="272">
        <f t="shared" si="0"/>
        <v>2838041.9</v>
      </c>
    </row>
    <row r="13" spans="1:16" s="198" customFormat="1" ht="18.75">
      <c r="A13" s="271"/>
      <c r="B13" s="284" t="s">
        <v>385</v>
      </c>
      <c r="C13" s="270" t="s">
        <v>424</v>
      </c>
      <c r="D13" s="272">
        <f>บริหารงานทั่วไป!D13+การรักษาความสงบภายใน!D13+การศึกษา!D13+สาธารณสุข!D13+สังคมสงเคราะห์!D13+เคหะและชุมชน!D13+สร้างความเข้มแข็ง!D13+วัฒนธรรมศาสนา!D13+การเกษตร!D13+การพาณิชย์!D13</f>
        <v>1015000</v>
      </c>
      <c r="E13" s="273">
        <f>บริหารงานทั่วไป!H13</f>
        <v>556098.45</v>
      </c>
      <c r="F13" s="272">
        <f>การรักษาความสงบภายใน!H13</f>
        <v>0</v>
      </c>
      <c r="G13" s="273">
        <f>การศึกษา!I13</f>
        <v>0</v>
      </c>
      <c r="H13" s="272">
        <f>สาธารณสุข!I13</f>
        <v>0</v>
      </c>
      <c r="I13" s="272">
        <f>สังคมสงเคราะห์!G13</f>
        <v>0</v>
      </c>
      <c r="J13" s="273">
        <f>เคหะและชุมชน!J13</f>
        <v>0</v>
      </c>
      <c r="K13" s="272">
        <f>สร้างความเข้มแข็ง!G13</f>
        <v>0</v>
      </c>
      <c r="L13" s="272">
        <f>วัฒนธรรมศาสนา!J13</f>
        <v>0</v>
      </c>
      <c r="M13" s="272">
        <f>การเกษตร!G13</f>
        <v>400000</v>
      </c>
      <c r="N13" s="272">
        <f>การพาณิชย์!H13</f>
        <v>0</v>
      </c>
      <c r="O13" s="288" t="s">
        <v>177</v>
      </c>
      <c r="P13" s="272">
        <f t="shared" si="0"/>
        <v>956098.45</v>
      </c>
    </row>
    <row r="14" spans="1:16" s="198" customFormat="1" ht="18.75">
      <c r="A14" s="271" t="s">
        <v>386</v>
      </c>
      <c r="B14" s="284" t="s">
        <v>176</v>
      </c>
      <c r="C14" s="270" t="s">
        <v>424</v>
      </c>
      <c r="D14" s="272">
        <f>บริหารงานทั่วไป!D14+การรักษาความสงบภายใน!D14+การศึกษา!D14+สาธารณสุข!D14+สังคมสงเคราะห์!D14+เคหะและชุมชน!D14+สร้างความเข้มแข็ง!D14+วัฒนธรรมศาสนา!D14+การเกษตร!D14+การพาณิชย์!D14</f>
        <v>2864000</v>
      </c>
      <c r="E14" s="273">
        <f>บริหารงานทั่วไป!H14</f>
        <v>2574950</v>
      </c>
      <c r="F14" s="272">
        <f>การรักษาความสงบภายใน!H14</f>
        <v>0</v>
      </c>
      <c r="G14" s="273">
        <f>การศึกษา!I14</f>
        <v>23000</v>
      </c>
      <c r="H14" s="272">
        <f>สาธารณสุข!I14</f>
        <v>0</v>
      </c>
      <c r="I14" s="272">
        <f>สังคมสงเคราะห์!G14</f>
        <v>0</v>
      </c>
      <c r="J14" s="273">
        <f>เคหะและชุมชน!J14</f>
        <v>0</v>
      </c>
      <c r="K14" s="272">
        <f>สร้างความเข้มแข็ง!G14</f>
        <v>0</v>
      </c>
      <c r="L14" s="272">
        <f>วัฒนธรรมศาสนา!J14</f>
        <v>0</v>
      </c>
      <c r="M14" s="272">
        <f>การเกษตร!G14</f>
        <v>0</v>
      </c>
      <c r="N14" s="272">
        <f>การพาณิชย์!H14</f>
        <v>0</v>
      </c>
      <c r="O14" s="288" t="s">
        <v>177</v>
      </c>
      <c r="P14" s="272">
        <f t="shared" si="0"/>
        <v>2597950</v>
      </c>
    </row>
    <row r="15" spans="1:16" s="198" customFormat="1" ht="18.75">
      <c r="A15" s="271"/>
      <c r="B15" s="284" t="s">
        <v>127</v>
      </c>
      <c r="C15" s="270" t="s">
        <v>424</v>
      </c>
      <c r="D15" s="272">
        <f>บริหารงานทั่วไป!D15+การรักษาความสงบภายใน!D15+การศึกษา!D15+สาธารณสุข!D15+สังคมสงเคราะห์!D15+เคหะและชุมชน!D15+สร้างความเข้มแข็ง!D15+วัฒนธรรมศาสนา!D15+การเกษตร!D15+การพาณิชย์!D15</f>
        <v>6158800</v>
      </c>
      <c r="E15" s="273">
        <f>บริหารงานทั่วไป!H15</f>
        <v>2800</v>
      </c>
      <c r="F15" s="272">
        <f>การรักษาความสงบภายใน!H15</f>
        <v>0</v>
      </c>
      <c r="G15" s="273">
        <f>การศึกษา!I15</f>
        <v>0</v>
      </c>
      <c r="H15" s="272">
        <f>สาธารณสุข!I15</f>
        <v>0</v>
      </c>
      <c r="I15" s="272">
        <f>สังคมสงเคราะห์!G15</f>
        <v>0</v>
      </c>
      <c r="J15" s="273">
        <f>เคหะและชุมชน!J15</f>
        <v>5466500</v>
      </c>
      <c r="K15" s="272">
        <f>สร้างความเข้มแข็ง!G15</f>
        <v>0</v>
      </c>
      <c r="L15" s="272">
        <f>วัฒนธรรมศาสนา!J15</f>
        <v>0</v>
      </c>
      <c r="M15" s="272">
        <f>การเกษตร!G15</f>
        <v>0</v>
      </c>
      <c r="N15" s="272">
        <f>การพาณิชย์!H15</f>
        <v>0</v>
      </c>
      <c r="O15" s="288" t="s">
        <v>177</v>
      </c>
      <c r="P15" s="272">
        <f t="shared" si="0"/>
        <v>5469300</v>
      </c>
    </row>
    <row r="16" spans="1:16" s="198" customFormat="1" ht="18.75">
      <c r="A16" s="271" t="s">
        <v>387</v>
      </c>
      <c r="B16" s="284" t="s">
        <v>389</v>
      </c>
      <c r="C16" s="270" t="s">
        <v>424</v>
      </c>
      <c r="D16" s="272">
        <f>บริหารงานทั่วไป!D16+การรักษาความสงบภายใน!D16+การศึกษา!D16+สาธารณสุข!D16+สังคมสงเคราะห์!D16+เคหะและชุมชน!D16+สร้างความเข้มแข็ง!D16+วัฒนธรรมศาสนา!D16+การเกษตร!D16+การพาณิชย์!D16</f>
        <v>2703600</v>
      </c>
      <c r="E16" s="273">
        <f>บริหารงานทั่วไป!H16</f>
        <v>586685</v>
      </c>
      <c r="F16" s="272">
        <f>การรักษาความสงบภายใน!H16</f>
        <v>80013</v>
      </c>
      <c r="G16" s="273">
        <f>การศึกษา!I16</f>
        <v>1476410</v>
      </c>
      <c r="H16" s="272">
        <f>สาธารณสุข!I16</f>
        <v>52668</v>
      </c>
      <c r="I16" s="272">
        <f>สังคมสงเคราะห์!G16</f>
        <v>75112</v>
      </c>
      <c r="J16" s="273">
        <f>เคหะและชุมชน!J16</f>
        <v>185651</v>
      </c>
      <c r="K16" s="272">
        <f>สร้างความเข้มแข็ง!G16</f>
        <v>0</v>
      </c>
      <c r="L16" s="272">
        <f>วัฒนธรรมศาสนา!J16</f>
        <v>0</v>
      </c>
      <c r="M16" s="272">
        <f>การเกษตร!G16</f>
        <v>116930</v>
      </c>
      <c r="N16" s="272">
        <f>การพาณิชย์!H16</f>
        <v>0</v>
      </c>
      <c r="O16" s="288" t="s">
        <v>177</v>
      </c>
      <c r="P16" s="272">
        <f t="shared" si="0"/>
        <v>2573469</v>
      </c>
    </row>
    <row r="17" spans="1:16" s="198" customFormat="1" ht="18.75">
      <c r="A17" s="271" t="s">
        <v>388</v>
      </c>
      <c r="B17" s="284" t="s">
        <v>390</v>
      </c>
      <c r="C17" s="270" t="s">
        <v>424</v>
      </c>
      <c r="D17" s="272">
        <f>บริหารงานทั่วไป!D17+การรักษาความสงบภายใน!D17+การศึกษา!D17+สาธารณสุข!D17+สังคมสงเคราะห์!D17+เคหะและชุมชน!D17+สร้างความเข้มแข็ง!D17+วัฒนธรรมศาสนา!D17+การเกษตร!D17+การพาณิชย์!D17</f>
        <v>4095000</v>
      </c>
      <c r="E17" s="273">
        <f>บริหารงานทั่วไป!H17</f>
        <v>40000</v>
      </c>
      <c r="F17" s="272">
        <f>การรักษาความสงบภายใน!H17</f>
        <v>0</v>
      </c>
      <c r="G17" s="273">
        <f>การศึกษา!I17</f>
        <v>3610240</v>
      </c>
      <c r="H17" s="272">
        <f>สาธารณสุข!I17</f>
        <v>180000</v>
      </c>
      <c r="I17" s="272">
        <f>สังคมสงเคราะห์!G17</f>
        <v>20000</v>
      </c>
      <c r="J17" s="273">
        <f>เคหะและชุมชน!J17</f>
        <v>0</v>
      </c>
      <c r="K17" s="272">
        <f>สร้างความเข้มแข็ง!G17</f>
        <v>0</v>
      </c>
      <c r="L17" s="272">
        <f>วัฒนธรรมศาสนา!J17</f>
        <v>50000</v>
      </c>
      <c r="M17" s="272">
        <f>การเกษตร!G17</f>
        <v>0</v>
      </c>
      <c r="N17" s="272">
        <f>การพาณิชย์!H17</f>
        <v>0</v>
      </c>
      <c r="O17" s="288" t="s">
        <v>177</v>
      </c>
      <c r="P17" s="272">
        <f t="shared" si="0"/>
        <v>3900240</v>
      </c>
    </row>
    <row r="18" spans="1:16" s="198" customFormat="1" ht="18.75">
      <c r="A18" s="286" t="s">
        <v>377</v>
      </c>
      <c r="B18" s="284" t="s">
        <v>377</v>
      </c>
      <c r="C18" s="287" t="s">
        <v>424</v>
      </c>
      <c r="D18" s="272">
        <v>1876998</v>
      </c>
      <c r="E18" s="273"/>
      <c r="F18" s="274"/>
      <c r="G18" s="273"/>
      <c r="H18" s="272">
        <f>สาธารณสุข!I18</f>
        <v>0</v>
      </c>
      <c r="I18" s="272">
        <f>สังคมสงเคราะห์!G18</f>
        <v>0</v>
      </c>
      <c r="J18" s="273">
        <f>เคหะและชุมชน!J18</f>
        <v>0</v>
      </c>
      <c r="K18" s="272">
        <f>สร้างความเข้มแข็ง!G18</f>
        <v>0</v>
      </c>
      <c r="L18" s="272">
        <f>วัฒนธรรมศาสนา!J18</f>
        <v>0</v>
      </c>
      <c r="M18" s="272">
        <f>การเกษตร!G18</f>
        <v>0</v>
      </c>
      <c r="N18" s="272">
        <f>การพาณิชย์!H18</f>
        <v>0</v>
      </c>
      <c r="O18" s="272">
        <v>927663</v>
      </c>
      <c r="P18" s="272">
        <f t="shared" si="0"/>
        <v>927663</v>
      </c>
    </row>
    <row r="19" spans="1:16" s="198" customFormat="1" ht="18.75">
      <c r="A19" s="425" t="s">
        <v>4</v>
      </c>
      <c r="B19" s="426"/>
      <c r="C19" s="427"/>
      <c r="D19" s="275">
        <f>SUM(D8:D18)</f>
        <v>43654000</v>
      </c>
      <c r="E19" s="275">
        <f aca="true" t="shared" si="1" ref="E19:O19">SUM(E8:E18)</f>
        <v>13794827.089999998</v>
      </c>
      <c r="F19" s="275">
        <f t="shared" si="1"/>
        <v>1261320.4</v>
      </c>
      <c r="G19" s="275">
        <f t="shared" si="1"/>
        <v>8025136.64</v>
      </c>
      <c r="H19" s="275">
        <f t="shared" si="1"/>
        <v>1468068.2</v>
      </c>
      <c r="I19" s="275">
        <f t="shared" si="1"/>
        <v>754495</v>
      </c>
      <c r="J19" s="275">
        <f t="shared" si="1"/>
        <v>6782271</v>
      </c>
      <c r="K19" s="275">
        <f t="shared" si="1"/>
        <v>0</v>
      </c>
      <c r="L19" s="275">
        <f t="shared" si="1"/>
        <v>294033</v>
      </c>
      <c r="M19" s="275">
        <f t="shared" si="1"/>
        <v>1560310</v>
      </c>
      <c r="N19" s="275">
        <f t="shared" si="1"/>
        <v>30955.42</v>
      </c>
      <c r="O19" s="275">
        <f t="shared" si="1"/>
        <v>927663</v>
      </c>
      <c r="P19" s="275">
        <f>SUM(E19:O19)</f>
        <v>34899079.75</v>
      </c>
    </row>
    <row r="21" spans="1:16" s="29" customFormat="1" ht="24.75">
      <c r="A21" s="428"/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</row>
    <row r="22" spans="1:16" s="29" customFormat="1" ht="24.75">
      <c r="A22" s="52"/>
      <c r="B22" s="53"/>
      <c r="C22" s="130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s="29" customFormat="1" ht="24.75">
      <c r="A23" s="428"/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</row>
    <row r="24" spans="1:16" s="29" customFormat="1" ht="24.75">
      <c r="A24" s="428"/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</row>
    <row r="25" spans="1:16" s="29" customFormat="1" ht="24.75">
      <c r="A25" s="428"/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</row>
    <row r="26" spans="1:16" s="29" customFormat="1" ht="24.75">
      <c r="A26" s="399"/>
      <c r="B26" s="399"/>
      <c r="C26" s="399"/>
      <c r="D26" s="39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</sheetData>
  <sheetProtection/>
  <mergeCells count="22">
    <mergeCell ref="A1:P1"/>
    <mergeCell ref="A2:P2"/>
    <mergeCell ref="A3:P3"/>
    <mergeCell ref="A4:A6"/>
    <mergeCell ref="B4:B6"/>
    <mergeCell ref="C4:C6"/>
    <mergeCell ref="D4:D6"/>
    <mergeCell ref="E4:E6"/>
    <mergeCell ref="G4:G6"/>
    <mergeCell ref="O4:O6"/>
    <mergeCell ref="H4:H6"/>
    <mergeCell ref="P4:P6"/>
    <mergeCell ref="A19:C19"/>
    <mergeCell ref="A21:P21"/>
    <mergeCell ref="A26:D26"/>
    <mergeCell ref="I4:I6"/>
    <mergeCell ref="J4:J6"/>
    <mergeCell ref="M4:M6"/>
    <mergeCell ref="N4:N6"/>
    <mergeCell ref="A23:P23"/>
    <mergeCell ref="A24:P24"/>
    <mergeCell ref="A25:P25"/>
  </mergeCells>
  <printOptions/>
  <pageMargins left="0.7086614173228347" right="0.11811023622047245" top="1.3385826771653544" bottom="0.15748031496062992" header="0.31496062992125984" footer="0.31496062992125984"/>
  <pageSetup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95" zoomScaleSheetLayoutView="95" zoomScalePageLayoutView="0" workbookViewId="0" topLeftCell="A10">
      <selection activeCell="A21" sqref="A21:N25"/>
    </sheetView>
  </sheetViews>
  <sheetFormatPr defaultColWidth="9.140625" defaultRowHeight="12.75"/>
  <cols>
    <col min="1" max="1" width="10.7109375" style="29" customWidth="1"/>
    <col min="2" max="2" width="20.57421875" style="29" customWidth="1"/>
    <col min="3" max="3" width="14.140625" style="29" customWidth="1"/>
    <col min="4" max="6" width="12.7109375" style="29" customWidth="1"/>
    <col min="7" max="8" width="13.8515625" style="29" customWidth="1"/>
    <col min="9" max="10" width="14.140625" style="29" customWidth="1"/>
    <col min="11" max="13" width="14.00390625" style="29" customWidth="1"/>
    <col min="14" max="14" width="14.8515625" style="29" customWidth="1"/>
    <col min="15" max="30" width="9.140625" style="29" customWidth="1"/>
  </cols>
  <sheetData>
    <row r="1" spans="1:14" ht="23.25">
      <c r="A1" s="414" t="s">
        <v>18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4" ht="23.25">
      <c r="A2" s="414" t="s">
        <v>467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</row>
    <row r="3" spans="1:14" ht="23.25">
      <c r="A3" s="415" t="s">
        <v>376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s="197" customFormat="1" ht="18.75">
      <c r="A4" s="429" t="s">
        <v>377</v>
      </c>
      <c r="B4" s="429" t="s">
        <v>78</v>
      </c>
      <c r="C4" s="429" t="s">
        <v>82</v>
      </c>
      <c r="D4" s="276" t="s">
        <v>458</v>
      </c>
      <c r="E4" s="434" t="s">
        <v>372</v>
      </c>
      <c r="F4" s="429" t="s">
        <v>414</v>
      </c>
      <c r="G4" s="429" t="s">
        <v>421</v>
      </c>
      <c r="H4" s="429" t="s">
        <v>100</v>
      </c>
      <c r="I4" s="276" t="s">
        <v>465</v>
      </c>
      <c r="J4" s="276" t="s">
        <v>461</v>
      </c>
      <c r="K4" s="429" t="s">
        <v>463</v>
      </c>
      <c r="L4" s="429" t="s">
        <v>464</v>
      </c>
      <c r="M4" s="429" t="s">
        <v>377</v>
      </c>
      <c r="N4" s="429" t="s">
        <v>4</v>
      </c>
    </row>
    <row r="5" spans="1:14" s="198" customFormat="1" ht="18.75">
      <c r="A5" s="432"/>
      <c r="B5" s="432"/>
      <c r="C5" s="430"/>
      <c r="D5" s="279" t="s">
        <v>459</v>
      </c>
      <c r="E5" s="435"/>
      <c r="F5" s="430"/>
      <c r="G5" s="430"/>
      <c r="H5" s="430"/>
      <c r="I5" s="277" t="s">
        <v>466</v>
      </c>
      <c r="J5" s="277" t="s">
        <v>462</v>
      </c>
      <c r="K5" s="430"/>
      <c r="L5" s="430"/>
      <c r="M5" s="430"/>
      <c r="N5" s="432"/>
    </row>
    <row r="6" spans="1:14" s="198" customFormat="1" ht="18.75">
      <c r="A6" s="433"/>
      <c r="B6" s="433"/>
      <c r="C6" s="431"/>
      <c r="D6" s="280"/>
      <c r="E6" s="436"/>
      <c r="F6" s="431"/>
      <c r="G6" s="431"/>
      <c r="H6" s="431"/>
      <c r="I6" s="278" t="s">
        <v>460</v>
      </c>
      <c r="J6" s="278" t="s">
        <v>443</v>
      </c>
      <c r="K6" s="431"/>
      <c r="L6" s="431"/>
      <c r="M6" s="431"/>
      <c r="N6" s="433"/>
    </row>
    <row r="7" spans="1:14" s="198" customFormat="1" ht="18.75">
      <c r="A7" s="285"/>
      <c r="B7" s="285"/>
      <c r="C7" s="268"/>
      <c r="D7" s="270"/>
      <c r="E7" s="268"/>
      <c r="F7" s="267"/>
      <c r="G7" s="267"/>
      <c r="H7" s="268"/>
      <c r="I7" s="267"/>
      <c r="J7" s="267"/>
      <c r="K7" s="267"/>
      <c r="L7" s="267"/>
      <c r="M7" s="267"/>
      <c r="N7" s="267"/>
    </row>
    <row r="8" spans="1:14" s="198" customFormat="1" ht="18.75">
      <c r="A8" s="271" t="s">
        <v>381</v>
      </c>
      <c r="B8" s="271" t="s">
        <v>382</v>
      </c>
      <c r="C8" s="273"/>
      <c r="D8" s="272"/>
      <c r="E8" s="273"/>
      <c r="F8" s="272"/>
      <c r="G8" s="272"/>
      <c r="H8" s="273"/>
      <c r="I8" s="272"/>
      <c r="J8" s="272"/>
      <c r="K8" s="272"/>
      <c r="L8" s="272"/>
      <c r="M8" s="288"/>
      <c r="N8" s="272">
        <f>SUM(C8:M8)</f>
        <v>0</v>
      </c>
    </row>
    <row r="9" spans="1:14" s="198" customFormat="1" ht="18.75">
      <c r="A9" s="271"/>
      <c r="B9" s="271" t="s">
        <v>383</v>
      </c>
      <c r="C9" s="273">
        <v>9330</v>
      </c>
      <c r="D9" s="272">
        <v>3320</v>
      </c>
      <c r="E9" s="273">
        <v>3150</v>
      </c>
      <c r="F9" s="272">
        <v>3460</v>
      </c>
      <c r="G9" s="272">
        <v>780</v>
      </c>
      <c r="H9" s="273"/>
      <c r="I9" s="272"/>
      <c r="J9" s="272"/>
      <c r="K9" s="272">
        <v>27160</v>
      </c>
      <c r="L9" s="272"/>
      <c r="M9" s="288"/>
      <c r="N9" s="272">
        <f aca="true" t="shared" si="0" ref="N9:N18">SUM(C9:M9)</f>
        <v>47200</v>
      </c>
    </row>
    <row r="10" spans="1:14" s="198" customFormat="1" ht="18.75">
      <c r="A10" s="271" t="s">
        <v>384</v>
      </c>
      <c r="B10" s="271" t="s">
        <v>119</v>
      </c>
      <c r="C10" s="273"/>
      <c r="D10" s="272"/>
      <c r="E10" s="273"/>
      <c r="F10" s="272"/>
      <c r="G10" s="272"/>
      <c r="H10" s="273"/>
      <c r="I10" s="272"/>
      <c r="J10" s="272"/>
      <c r="K10" s="272"/>
      <c r="L10" s="272"/>
      <c r="M10" s="288"/>
      <c r="N10" s="272">
        <f t="shared" si="0"/>
        <v>0</v>
      </c>
    </row>
    <row r="11" spans="1:14" s="198" customFormat="1" ht="18.75">
      <c r="A11" s="271"/>
      <c r="B11" s="271" t="s">
        <v>59</v>
      </c>
      <c r="C11" s="273"/>
      <c r="D11" s="272"/>
      <c r="E11" s="273"/>
      <c r="F11" s="272"/>
      <c r="G11" s="272"/>
      <c r="H11" s="273"/>
      <c r="I11" s="272"/>
      <c r="J11" s="272"/>
      <c r="K11" s="272"/>
      <c r="L11" s="272"/>
      <c r="M11" s="288"/>
      <c r="N11" s="272">
        <f t="shared" si="0"/>
        <v>0</v>
      </c>
    </row>
    <row r="12" spans="1:14" s="198" customFormat="1" ht="18.75">
      <c r="A12" s="271"/>
      <c r="B12" s="271" t="s">
        <v>91</v>
      </c>
      <c r="C12" s="273"/>
      <c r="D12" s="272"/>
      <c r="E12" s="273"/>
      <c r="F12" s="272"/>
      <c r="G12" s="272"/>
      <c r="H12" s="273"/>
      <c r="I12" s="272"/>
      <c r="J12" s="272"/>
      <c r="K12" s="272"/>
      <c r="L12" s="272"/>
      <c r="M12" s="288"/>
      <c r="N12" s="272">
        <f t="shared" si="0"/>
        <v>0</v>
      </c>
    </row>
    <row r="13" spans="1:14" s="198" customFormat="1" ht="18.75">
      <c r="A13" s="271"/>
      <c r="B13" s="271" t="s">
        <v>385</v>
      </c>
      <c r="C13" s="273"/>
      <c r="D13" s="272"/>
      <c r="E13" s="273"/>
      <c r="F13" s="272"/>
      <c r="G13" s="272"/>
      <c r="H13" s="273"/>
      <c r="I13" s="272"/>
      <c r="J13" s="272"/>
      <c r="K13" s="272"/>
      <c r="L13" s="272"/>
      <c r="M13" s="288"/>
      <c r="N13" s="272">
        <f t="shared" si="0"/>
        <v>0</v>
      </c>
    </row>
    <row r="14" spans="1:14" s="198" customFormat="1" ht="18.75">
      <c r="A14" s="271" t="s">
        <v>386</v>
      </c>
      <c r="B14" s="271" t="s">
        <v>176</v>
      </c>
      <c r="C14" s="273"/>
      <c r="D14" s="272"/>
      <c r="E14" s="273"/>
      <c r="F14" s="272"/>
      <c r="G14" s="272"/>
      <c r="H14" s="273"/>
      <c r="I14" s="272"/>
      <c r="J14" s="272"/>
      <c r="K14" s="272"/>
      <c r="L14" s="272"/>
      <c r="M14" s="288"/>
      <c r="N14" s="272">
        <f t="shared" si="0"/>
        <v>0</v>
      </c>
    </row>
    <row r="15" spans="1:14" s="198" customFormat="1" ht="18.75">
      <c r="A15" s="271"/>
      <c r="B15" s="271" t="s">
        <v>127</v>
      </c>
      <c r="C15" s="273"/>
      <c r="D15" s="272"/>
      <c r="E15" s="273"/>
      <c r="F15" s="272"/>
      <c r="G15" s="272"/>
      <c r="H15" s="273">
        <v>3566440</v>
      </c>
      <c r="I15" s="272"/>
      <c r="J15" s="272"/>
      <c r="K15" s="272"/>
      <c r="L15" s="272"/>
      <c r="M15" s="288"/>
      <c r="N15" s="272">
        <f t="shared" si="0"/>
        <v>3566440</v>
      </c>
    </row>
    <row r="16" spans="1:14" s="198" customFormat="1" ht="18.75">
      <c r="A16" s="271" t="s">
        <v>387</v>
      </c>
      <c r="B16" s="271" t="s">
        <v>389</v>
      </c>
      <c r="C16" s="273"/>
      <c r="D16" s="272"/>
      <c r="E16" s="273"/>
      <c r="F16" s="272"/>
      <c r="G16" s="272"/>
      <c r="H16" s="273"/>
      <c r="I16" s="272"/>
      <c r="J16" s="272"/>
      <c r="K16" s="272"/>
      <c r="L16" s="272"/>
      <c r="M16" s="288"/>
      <c r="N16" s="272">
        <f t="shared" si="0"/>
        <v>0</v>
      </c>
    </row>
    <row r="17" spans="1:14" s="198" customFormat="1" ht="18.75">
      <c r="A17" s="271" t="s">
        <v>388</v>
      </c>
      <c r="B17" s="271" t="s">
        <v>390</v>
      </c>
      <c r="C17" s="273"/>
      <c r="D17" s="272"/>
      <c r="E17" s="273"/>
      <c r="F17" s="272"/>
      <c r="G17" s="272"/>
      <c r="H17" s="273"/>
      <c r="I17" s="272"/>
      <c r="J17" s="272"/>
      <c r="K17" s="272"/>
      <c r="L17" s="272"/>
      <c r="M17" s="288"/>
      <c r="N17" s="272">
        <f t="shared" si="0"/>
        <v>0</v>
      </c>
    </row>
    <row r="18" spans="1:14" s="198" customFormat="1" ht="18.75">
      <c r="A18" s="286" t="s">
        <v>377</v>
      </c>
      <c r="B18" s="286" t="s">
        <v>377</v>
      </c>
      <c r="C18" s="273"/>
      <c r="D18" s="274"/>
      <c r="E18" s="273"/>
      <c r="F18" s="272"/>
      <c r="G18" s="272"/>
      <c r="H18" s="273"/>
      <c r="I18" s="272"/>
      <c r="J18" s="272"/>
      <c r="K18" s="272"/>
      <c r="L18" s="272"/>
      <c r="M18" s="272"/>
      <c r="N18" s="272">
        <f t="shared" si="0"/>
        <v>0</v>
      </c>
    </row>
    <row r="19" spans="1:14" s="198" customFormat="1" ht="18.75">
      <c r="A19" s="425" t="s">
        <v>4</v>
      </c>
      <c r="B19" s="426"/>
      <c r="C19" s="275">
        <f aca="true" t="shared" si="1" ref="C19:M19">SUM(C8:C18)</f>
        <v>9330</v>
      </c>
      <c r="D19" s="275">
        <f t="shared" si="1"/>
        <v>3320</v>
      </c>
      <c r="E19" s="275">
        <f t="shared" si="1"/>
        <v>3150</v>
      </c>
      <c r="F19" s="275">
        <f t="shared" si="1"/>
        <v>3460</v>
      </c>
      <c r="G19" s="275">
        <f t="shared" si="1"/>
        <v>780</v>
      </c>
      <c r="H19" s="275">
        <f t="shared" si="1"/>
        <v>3566440</v>
      </c>
      <c r="I19" s="275">
        <f t="shared" si="1"/>
        <v>0</v>
      </c>
      <c r="J19" s="275">
        <f t="shared" si="1"/>
        <v>0</v>
      </c>
      <c r="K19" s="275">
        <f t="shared" si="1"/>
        <v>27160</v>
      </c>
      <c r="L19" s="275">
        <f t="shared" si="1"/>
        <v>0</v>
      </c>
      <c r="M19" s="275">
        <f t="shared" si="1"/>
        <v>0</v>
      </c>
      <c r="N19" s="275">
        <f>SUM(C19:M19)</f>
        <v>3613640</v>
      </c>
    </row>
    <row r="21" spans="1:14" s="29" customFormat="1" ht="24.75">
      <c r="A21" s="428"/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</row>
    <row r="22" spans="1:14" s="29" customFormat="1" ht="24.75">
      <c r="A22" s="52"/>
      <c r="B22" s="5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s="29" customFormat="1" ht="24.75">
      <c r="A23" s="428"/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</row>
    <row r="24" spans="1:14" s="29" customFormat="1" ht="24.75">
      <c r="A24" s="428"/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</row>
    <row r="25" spans="1:14" s="29" customFormat="1" ht="24.75">
      <c r="A25" s="428"/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</row>
    <row r="26" spans="1:14" s="29" customFormat="1" ht="24.75">
      <c r="A26" s="399"/>
      <c r="B26" s="39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</sheetData>
  <sheetProtection/>
  <mergeCells count="20">
    <mergeCell ref="A1:N1"/>
    <mergeCell ref="A2:N2"/>
    <mergeCell ref="A3:N3"/>
    <mergeCell ref="A4:A6"/>
    <mergeCell ref="B4:B6"/>
    <mergeCell ref="C4:C6"/>
    <mergeCell ref="E4:E6"/>
    <mergeCell ref="F4:F6"/>
    <mergeCell ref="A26:B26"/>
    <mergeCell ref="G4:G6"/>
    <mergeCell ref="H4:H6"/>
    <mergeCell ref="K4:K6"/>
    <mergeCell ref="L4:L6"/>
    <mergeCell ref="A19:B19"/>
    <mergeCell ref="A21:N21"/>
    <mergeCell ref="A23:N23"/>
    <mergeCell ref="A24:N24"/>
    <mergeCell ref="A25:N25"/>
    <mergeCell ref="M4:M6"/>
    <mergeCell ref="N4:N6"/>
  </mergeCells>
  <printOptions/>
  <pageMargins left="0.7086614173228347" right="0.11811023622047245" top="1.3385826771653544" bottom="0.15748031496062992" header="0.31496062992125984" footer="0.31496062992125984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37"/>
  <sheetViews>
    <sheetView view="pageBreakPreview" zoomScale="95" zoomScaleSheetLayoutView="95" zoomScalePageLayoutView="0" workbookViewId="0" topLeftCell="A22">
      <selection activeCell="A32" sqref="A32:N36"/>
    </sheetView>
  </sheetViews>
  <sheetFormatPr defaultColWidth="9.140625" defaultRowHeight="12.75"/>
  <cols>
    <col min="1" max="1" width="21.421875" style="29" customWidth="1"/>
    <col min="2" max="4" width="14.28125" style="29" customWidth="1"/>
    <col min="5" max="5" width="14.140625" style="29" customWidth="1"/>
    <col min="6" max="8" width="12.7109375" style="29" customWidth="1"/>
    <col min="9" max="10" width="13.8515625" style="29" customWidth="1"/>
    <col min="11" max="12" width="14.140625" style="29" customWidth="1"/>
    <col min="13" max="15" width="14.00390625" style="29" customWidth="1"/>
    <col min="16" max="16" width="19.421875" style="29" customWidth="1"/>
    <col min="17" max="31" width="9.140625" style="29" customWidth="1"/>
  </cols>
  <sheetData>
    <row r="1" spans="1:15" ht="23.25">
      <c r="A1" s="414" t="s">
        <v>18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</row>
    <row r="2" spans="1:15" ht="23.25">
      <c r="A2" s="414" t="s">
        <v>476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1:15" ht="23.25">
      <c r="A3" s="415" t="s">
        <v>376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</row>
    <row r="4" spans="1:15" s="197" customFormat="1" ht="18.75">
      <c r="A4" s="434" t="s">
        <v>7</v>
      </c>
      <c r="B4" s="437"/>
      <c r="C4" s="429" t="s">
        <v>378</v>
      </c>
      <c r="D4" s="429" t="s">
        <v>4</v>
      </c>
      <c r="E4" s="429" t="s">
        <v>82</v>
      </c>
      <c r="F4" s="276" t="s">
        <v>458</v>
      </c>
      <c r="G4" s="434" t="s">
        <v>372</v>
      </c>
      <c r="H4" s="429" t="s">
        <v>414</v>
      </c>
      <c r="I4" s="429" t="s">
        <v>421</v>
      </c>
      <c r="J4" s="429" t="s">
        <v>100</v>
      </c>
      <c r="K4" s="276" t="s">
        <v>492</v>
      </c>
      <c r="L4" s="331" t="s">
        <v>493</v>
      </c>
      <c r="M4" s="429" t="s">
        <v>463</v>
      </c>
      <c r="N4" s="429" t="s">
        <v>464</v>
      </c>
      <c r="O4" s="429" t="s">
        <v>377</v>
      </c>
    </row>
    <row r="5" spans="1:15" s="198" customFormat="1" ht="18.75">
      <c r="A5" s="436"/>
      <c r="B5" s="438"/>
      <c r="C5" s="431"/>
      <c r="D5" s="431"/>
      <c r="E5" s="431"/>
      <c r="F5" s="280" t="s">
        <v>459</v>
      </c>
      <c r="G5" s="436"/>
      <c r="H5" s="431"/>
      <c r="I5" s="431"/>
      <c r="J5" s="431"/>
      <c r="K5" s="278" t="s">
        <v>460</v>
      </c>
      <c r="L5" s="278" t="s">
        <v>440</v>
      </c>
      <c r="M5" s="431"/>
      <c r="N5" s="431"/>
      <c r="O5" s="431"/>
    </row>
    <row r="6" spans="1:15" s="198" customFormat="1" ht="21">
      <c r="A6" s="337" t="s">
        <v>477</v>
      </c>
      <c r="B6" s="347"/>
      <c r="C6" s="347"/>
      <c r="D6" s="322"/>
      <c r="E6" s="323"/>
      <c r="F6" s="348"/>
      <c r="G6" s="323"/>
      <c r="H6" s="321"/>
      <c r="I6" s="323"/>
      <c r="J6" s="321"/>
      <c r="K6" s="323"/>
      <c r="L6" s="321"/>
      <c r="M6" s="323"/>
      <c r="N6" s="321"/>
      <c r="O6" s="347"/>
    </row>
    <row r="7" spans="1:15" s="198" customFormat="1" ht="18.75">
      <c r="A7" s="332" t="s">
        <v>377</v>
      </c>
      <c r="B7" s="335"/>
      <c r="C7" s="335">
        <v>1876998</v>
      </c>
      <c r="D7" s="327">
        <f>SUM(E7:O7)</f>
        <v>927663</v>
      </c>
      <c r="E7" s="351" t="s">
        <v>177</v>
      </c>
      <c r="F7" s="288" t="s">
        <v>177</v>
      </c>
      <c r="G7" s="350" t="s">
        <v>177</v>
      </c>
      <c r="H7" s="288" t="s">
        <v>177</v>
      </c>
      <c r="I7" s="350" t="s">
        <v>177</v>
      </c>
      <c r="J7" s="288" t="s">
        <v>177</v>
      </c>
      <c r="K7" s="350" t="s">
        <v>177</v>
      </c>
      <c r="L7" s="288" t="s">
        <v>177</v>
      </c>
      <c r="M7" s="350" t="s">
        <v>177</v>
      </c>
      <c r="N7" s="288" t="s">
        <v>177</v>
      </c>
      <c r="O7" s="335">
        <v>927663</v>
      </c>
    </row>
    <row r="8" spans="1:15" s="198" customFormat="1" ht="18.75">
      <c r="A8" s="333" t="s">
        <v>382</v>
      </c>
      <c r="B8" s="336"/>
      <c r="C8" s="336">
        <v>4142520</v>
      </c>
      <c r="D8" s="327">
        <f aca="true" t="shared" si="0" ref="D8:D17">SUM(E8:O8)</f>
        <v>4142520</v>
      </c>
      <c r="E8" s="273">
        <v>4142520</v>
      </c>
      <c r="F8" s="288" t="s">
        <v>177</v>
      </c>
      <c r="G8" s="350" t="s">
        <v>177</v>
      </c>
      <c r="H8" s="288" t="s">
        <v>177</v>
      </c>
      <c r="I8" s="350" t="s">
        <v>177</v>
      </c>
      <c r="J8" s="288" t="s">
        <v>177</v>
      </c>
      <c r="K8" s="350" t="s">
        <v>177</v>
      </c>
      <c r="L8" s="288" t="s">
        <v>177</v>
      </c>
      <c r="M8" s="350" t="s">
        <v>177</v>
      </c>
      <c r="N8" s="288" t="s">
        <v>177</v>
      </c>
      <c r="O8" s="349" t="s">
        <v>177</v>
      </c>
    </row>
    <row r="9" spans="1:15" s="198" customFormat="1" ht="18.75">
      <c r="A9" s="333" t="s">
        <v>383</v>
      </c>
      <c r="B9" s="336"/>
      <c r="C9" s="336">
        <v>8772572</v>
      </c>
      <c r="D9" s="327">
        <f t="shared" si="0"/>
        <v>7291695</v>
      </c>
      <c r="E9" s="273">
        <f>รวมแผน!E9</f>
        <v>3261240</v>
      </c>
      <c r="F9" s="272">
        <f>รวมแผน!F9</f>
        <v>665920</v>
      </c>
      <c r="G9" s="273">
        <f>รวมแผน!G9</f>
        <v>695758</v>
      </c>
      <c r="H9" s="272">
        <f>รวมแผน!H9</f>
        <v>513000</v>
      </c>
      <c r="I9" s="273">
        <f>รวมแผน!I9</f>
        <v>433465</v>
      </c>
      <c r="J9" s="272">
        <f>รวมแผน!J9</f>
        <v>1002492</v>
      </c>
      <c r="K9" s="350" t="s">
        <v>177</v>
      </c>
      <c r="L9" s="352">
        <f>รวมแผน!L9</f>
        <v>0</v>
      </c>
      <c r="M9" s="273">
        <f>รวมแผน!M9</f>
        <v>719820</v>
      </c>
      <c r="N9" s="288" t="s">
        <v>177</v>
      </c>
      <c r="O9" s="350" t="str">
        <f>รวมแผน!O9</f>
        <v>-</v>
      </c>
    </row>
    <row r="10" spans="1:15" s="198" customFormat="1" ht="18.75">
      <c r="A10" s="333" t="s">
        <v>119</v>
      </c>
      <c r="B10" s="336"/>
      <c r="C10" s="336">
        <v>2123800</v>
      </c>
      <c r="D10" s="327">
        <f>SUM(E10:O10)</f>
        <v>928478</v>
      </c>
      <c r="E10" s="273">
        <f>รวมแผน!E10</f>
        <v>376677</v>
      </c>
      <c r="F10" s="272">
        <f>รวมแผน!F10</f>
        <v>73520</v>
      </c>
      <c r="G10" s="273">
        <f>รวมแผน!G10</f>
        <v>200000</v>
      </c>
      <c r="H10" s="272">
        <f>รวมแผน!H10</f>
        <v>38110</v>
      </c>
      <c r="I10" s="273">
        <f>รวมแผน!I10</f>
        <v>39410</v>
      </c>
      <c r="J10" s="272">
        <f>รวมแผน!J10</f>
        <v>103971</v>
      </c>
      <c r="K10" s="350" t="s">
        <v>177</v>
      </c>
      <c r="L10" s="272">
        <f>รวมแผน!L10</f>
        <v>0</v>
      </c>
      <c r="M10" s="273">
        <f>รวมแผน!M10</f>
        <v>96790</v>
      </c>
      <c r="N10" s="288" t="s">
        <v>177</v>
      </c>
      <c r="O10" s="350" t="str">
        <f>รวมแผน!O10</f>
        <v>-</v>
      </c>
    </row>
    <row r="11" spans="1:15" s="198" customFormat="1" ht="18.75">
      <c r="A11" s="333" t="s">
        <v>59</v>
      </c>
      <c r="B11" s="336"/>
      <c r="C11" s="336">
        <v>6180010</v>
      </c>
      <c r="D11" s="327">
        <f t="shared" si="0"/>
        <v>3273624.3999999994</v>
      </c>
      <c r="E11" s="273">
        <f>รวมแผน!E11</f>
        <v>1429559.38</v>
      </c>
      <c r="F11" s="272">
        <f>รวมแผน!F11</f>
        <v>441867.4</v>
      </c>
      <c r="G11" s="273">
        <f>รวมแผน!G11</f>
        <v>169634</v>
      </c>
      <c r="H11" s="272">
        <f>รวมแผน!H11</f>
        <v>601440.2</v>
      </c>
      <c r="I11" s="273">
        <f>รวมแผน!I11</f>
        <v>185308</v>
      </c>
      <c r="J11" s="272">
        <f>รวมแผน!J11</f>
        <v>23657</v>
      </c>
      <c r="K11" s="350" t="s">
        <v>177</v>
      </c>
      <c r="L11" s="272">
        <f>รวมแผน!L11</f>
        <v>174893</v>
      </c>
      <c r="M11" s="273">
        <f>รวมแผน!M11</f>
        <v>216310</v>
      </c>
      <c r="N11" s="272">
        <f>รวมแผน!N11</f>
        <v>30955.42</v>
      </c>
      <c r="O11" s="350" t="str">
        <f>รวมแผน!O11</f>
        <v>-</v>
      </c>
    </row>
    <row r="12" spans="1:15" s="198" customFormat="1" ht="18.75">
      <c r="A12" s="333" t="s">
        <v>91</v>
      </c>
      <c r="B12" s="336"/>
      <c r="C12" s="336">
        <v>3721700</v>
      </c>
      <c r="D12" s="327">
        <f t="shared" si="0"/>
        <v>2838041.9</v>
      </c>
      <c r="E12" s="273">
        <f>รวมแผน!E12</f>
        <v>824297.26</v>
      </c>
      <c r="F12" s="272">
        <f>รวมแผน!F12</f>
        <v>0</v>
      </c>
      <c r="G12" s="273">
        <f>รวมแผน!G12</f>
        <v>1850094.64</v>
      </c>
      <c r="H12" s="272">
        <f>รวมแผน!H12</f>
        <v>82850</v>
      </c>
      <c r="I12" s="273">
        <f>รวมแผน!I12</f>
        <v>1200</v>
      </c>
      <c r="J12" s="272">
        <f>รวมแผน!J12</f>
        <v>0</v>
      </c>
      <c r="K12" s="350" t="s">
        <v>177</v>
      </c>
      <c r="L12" s="272">
        <f>รวมแผน!L12</f>
        <v>69140</v>
      </c>
      <c r="M12" s="273">
        <f>รวมแผน!M12</f>
        <v>10460</v>
      </c>
      <c r="N12" s="272">
        <f>รวมแผน!N12</f>
        <v>0</v>
      </c>
      <c r="O12" s="350" t="str">
        <f>รวมแผน!O12</f>
        <v>-</v>
      </c>
    </row>
    <row r="13" spans="1:15" s="198" customFormat="1" ht="18.75">
      <c r="A13" s="333" t="s">
        <v>385</v>
      </c>
      <c r="B13" s="336"/>
      <c r="C13" s="336">
        <v>1015000</v>
      </c>
      <c r="D13" s="327">
        <f t="shared" si="0"/>
        <v>956098.45</v>
      </c>
      <c r="E13" s="273">
        <f>รวมแผน!E13</f>
        <v>556098.45</v>
      </c>
      <c r="F13" s="272">
        <f>รวมแผน!F13</f>
        <v>0</v>
      </c>
      <c r="G13" s="273">
        <f>รวมแผน!G13</f>
        <v>0</v>
      </c>
      <c r="H13" s="272">
        <f>รวมแผน!H13</f>
        <v>0</v>
      </c>
      <c r="I13" s="273">
        <f>รวมแผน!I13</f>
        <v>0</v>
      </c>
      <c r="J13" s="272">
        <f>รวมแผน!J13</f>
        <v>0</v>
      </c>
      <c r="K13" s="350" t="s">
        <v>177</v>
      </c>
      <c r="L13" s="272">
        <f>รวมแผน!L13</f>
        <v>0</v>
      </c>
      <c r="M13" s="273">
        <f>รวมแผน!M13</f>
        <v>400000</v>
      </c>
      <c r="N13" s="272">
        <f>รวมแผน!N13</f>
        <v>0</v>
      </c>
      <c r="O13" s="350" t="str">
        <f>รวมแผน!O13</f>
        <v>-</v>
      </c>
    </row>
    <row r="14" spans="1:15" s="198" customFormat="1" ht="18.75">
      <c r="A14" s="333" t="s">
        <v>478</v>
      </c>
      <c r="B14" s="336"/>
      <c r="C14" s="336">
        <v>2864000</v>
      </c>
      <c r="D14" s="327">
        <f t="shared" si="0"/>
        <v>2597950</v>
      </c>
      <c r="E14" s="273">
        <f>รวมแผน!E14</f>
        <v>2574950</v>
      </c>
      <c r="F14" s="272">
        <f>รวมแผน!F14</f>
        <v>0</v>
      </c>
      <c r="G14" s="273">
        <f>รวมแผน!G14</f>
        <v>23000</v>
      </c>
      <c r="H14" s="272">
        <f>รวมแผน!H14</f>
        <v>0</v>
      </c>
      <c r="I14" s="273">
        <f>รวมแผน!I14</f>
        <v>0</v>
      </c>
      <c r="J14" s="272">
        <f>รวมแผน!J14</f>
        <v>0</v>
      </c>
      <c r="K14" s="350" t="s">
        <v>177</v>
      </c>
      <c r="L14" s="272">
        <f>รวมแผน!L14</f>
        <v>0</v>
      </c>
      <c r="M14" s="273">
        <f>รวมแผน!M14</f>
        <v>0</v>
      </c>
      <c r="N14" s="272">
        <f>รวมแผน!N14</f>
        <v>0</v>
      </c>
      <c r="O14" s="350" t="str">
        <f>รวมแผน!O14</f>
        <v>-</v>
      </c>
    </row>
    <row r="15" spans="1:15" s="198" customFormat="1" ht="18.75">
      <c r="A15" s="333" t="s">
        <v>479</v>
      </c>
      <c r="B15" s="336"/>
      <c r="C15" s="336">
        <v>6158800</v>
      </c>
      <c r="D15" s="327">
        <f t="shared" si="0"/>
        <v>5469300</v>
      </c>
      <c r="E15" s="273">
        <f>รวมแผน!E15</f>
        <v>2800</v>
      </c>
      <c r="F15" s="272">
        <f>รวมแผน!F15</f>
        <v>0</v>
      </c>
      <c r="G15" s="273">
        <f>รวมแผน!G15</f>
        <v>0</v>
      </c>
      <c r="H15" s="272">
        <f>รวมแผน!H15</f>
        <v>0</v>
      </c>
      <c r="I15" s="273">
        <f>รวมแผน!I15</f>
        <v>0</v>
      </c>
      <c r="J15" s="272">
        <f>รวมแผน!J15</f>
        <v>5466500</v>
      </c>
      <c r="K15" s="350" t="s">
        <v>177</v>
      </c>
      <c r="L15" s="272">
        <f>รวมแผน!L15</f>
        <v>0</v>
      </c>
      <c r="M15" s="273">
        <f>รวมแผน!M15</f>
        <v>0</v>
      </c>
      <c r="N15" s="272">
        <f>รวมแผน!N15</f>
        <v>0</v>
      </c>
      <c r="O15" s="350" t="str">
        <f>รวมแผน!O15</f>
        <v>-</v>
      </c>
    </row>
    <row r="16" spans="1:15" s="198" customFormat="1" ht="18.75">
      <c r="A16" s="333" t="s">
        <v>389</v>
      </c>
      <c r="B16" s="336"/>
      <c r="C16" s="336">
        <v>2703600</v>
      </c>
      <c r="D16" s="327">
        <f t="shared" si="0"/>
        <v>2573469</v>
      </c>
      <c r="E16" s="273">
        <f>รวมแผน!E16</f>
        <v>586685</v>
      </c>
      <c r="F16" s="272">
        <f>รวมแผน!F16</f>
        <v>80013</v>
      </c>
      <c r="G16" s="273">
        <f>รวมแผน!G16</f>
        <v>1476410</v>
      </c>
      <c r="H16" s="272">
        <f>รวมแผน!H16</f>
        <v>52668</v>
      </c>
      <c r="I16" s="273">
        <f>รวมแผน!I16</f>
        <v>75112</v>
      </c>
      <c r="J16" s="272">
        <f>รวมแผน!J16</f>
        <v>185651</v>
      </c>
      <c r="K16" s="350" t="s">
        <v>177</v>
      </c>
      <c r="L16" s="272">
        <f>รวมแผน!L16</f>
        <v>0</v>
      </c>
      <c r="M16" s="273">
        <f>รวมแผน!M16</f>
        <v>116930</v>
      </c>
      <c r="N16" s="272">
        <f>รวมแผน!N16</f>
        <v>0</v>
      </c>
      <c r="O16" s="350" t="str">
        <f>รวมแผน!O16</f>
        <v>-</v>
      </c>
    </row>
    <row r="17" spans="1:15" s="198" customFormat="1" ht="18.75">
      <c r="A17" s="333" t="s">
        <v>390</v>
      </c>
      <c r="B17" s="336"/>
      <c r="C17" s="336">
        <v>4095000</v>
      </c>
      <c r="D17" s="327">
        <f t="shared" si="0"/>
        <v>3900240</v>
      </c>
      <c r="E17" s="273">
        <f>รวมแผน!E17</f>
        <v>40000</v>
      </c>
      <c r="F17" s="272">
        <f>รวมแผน!F17</f>
        <v>0</v>
      </c>
      <c r="G17" s="273">
        <f>รวมแผน!G17</f>
        <v>3610240</v>
      </c>
      <c r="H17" s="272">
        <f>รวมแผน!H17</f>
        <v>180000</v>
      </c>
      <c r="I17" s="273">
        <f>รวมแผน!I17</f>
        <v>20000</v>
      </c>
      <c r="J17" s="272">
        <f>รวมแผน!J17</f>
        <v>0</v>
      </c>
      <c r="K17" s="350" t="s">
        <v>177</v>
      </c>
      <c r="L17" s="272">
        <f>รวมแผน!L17</f>
        <v>50000</v>
      </c>
      <c r="M17" s="273">
        <f>รวมแผน!M17</f>
        <v>0</v>
      </c>
      <c r="N17" s="272">
        <f>รวมแผน!N17</f>
        <v>0</v>
      </c>
      <c r="O17" s="350" t="str">
        <f>รวมแผน!O17</f>
        <v>-</v>
      </c>
    </row>
    <row r="18" spans="1:15" s="198" customFormat="1" ht="18.75">
      <c r="A18" s="333"/>
      <c r="B18" s="336"/>
      <c r="C18" s="336"/>
      <c r="D18" s="327"/>
      <c r="E18" s="273"/>
      <c r="F18" s="274"/>
      <c r="G18" s="273"/>
      <c r="H18" s="274"/>
      <c r="I18" s="273"/>
      <c r="J18" s="274"/>
      <c r="K18" s="273"/>
      <c r="L18" s="274"/>
      <c r="M18" s="273"/>
      <c r="N18" s="274"/>
      <c r="O18" s="349"/>
    </row>
    <row r="19" spans="1:15" s="198" customFormat="1" ht="19.5" thickBot="1">
      <c r="A19" s="425" t="s">
        <v>480</v>
      </c>
      <c r="B19" s="427"/>
      <c r="C19" s="328">
        <f>SUM(C7:C18)</f>
        <v>43654000</v>
      </c>
      <c r="D19" s="328">
        <f aca="true" t="shared" si="1" ref="D19:O19">SUM(D7:D17)</f>
        <v>34899079.75</v>
      </c>
      <c r="E19" s="328">
        <f t="shared" si="1"/>
        <v>13794827.089999998</v>
      </c>
      <c r="F19" s="328">
        <f t="shared" si="1"/>
        <v>1261320.4</v>
      </c>
      <c r="G19" s="328">
        <f t="shared" si="1"/>
        <v>8025136.64</v>
      </c>
      <c r="H19" s="328">
        <f t="shared" si="1"/>
        <v>1468068.2</v>
      </c>
      <c r="I19" s="328">
        <f t="shared" si="1"/>
        <v>754495</v>
      </c>
      <c r="J19" s="328">
        <f t="shared" si="1"/>
        <v>6782271</v>
      </c>
      <c r="K19" s="328">
        <f t="shared" si="1"/>
        <v>0</v>
      </c>
      <c r="L19" s="328">
        <f t="shared" si="1"/>
        <v>294033</v>
      </c>
      <c r="M19" s="328">
        <f t="shared" si="1"/>
        <v>1560310</v>
      </c>
      <c r="N19" s="328">
        <f t="shared" si="1"/>
        <v>30955.42</v>
      </c>
      <c r="O19" s="328">
        <f t="shared" si="1"/>
        <v>927663</v>
      </c>
    </row>
    <row r="20" spans="1:15" ht="21.75" thickTop="1">
      <c r="A20" s="339" t="s">
        <v>481</v>
      </c>
      <c r="B20" s="340"/>
      <c r="C20" s="234"/>
      <c r="D20" s="329"/>
      <c r="E20" s="234"/>
      <c r="F20" s="234"/>
      <c r="G20" s="228"/>
      <c r="H20" s="234"/>
      <c r="I20" s="228"/>
      <c r="J20" s="234"/>
      <c r="K20" s="228"/>
      <c r="L20" s="234"/>
      <c r="M20" s="228"/>
      <c r="N20" s="234"/>
      <c r="O20" s="294"/>
    </row>
    <row r="21" spans="1:15" s="29" customFormat="1" ht="21">
      <c r="A21" s="341" t="s">
        <v>482</v>
      </c>
      <c r="B21" s="342"/>
      <c r="C21" s="352">
        <v>590000</v>
      </c>
      <c r="D21" s="353">
        <f>SUM(E21)</f>
        <v>778746.18</v>
      </c>
      <c r="E21" s="352">
        <v>778746.18</v>
      </c>
      <c r="F21" s="288" t="s">
        <v>177</v>
      </c>
      <c r="G21" s="357" t="s">
        <v>177</v>
      </c>
      <c r="H21" s="288" t="s">
        <v>177</v>
      </c>
      <c r="I21" s="357" t="s">
        <v>177</v>
      </c>
      <c r="J21" s="288" t="s">
        <v>177</v>
      </c>
      <c r="K21" s="357" t="s">
        <v>177</v>
      </c>
      <c r="L21" s="288" t="s">
        <v>177</v>
      </c>
      <c r="M21" s="357" t="s">
        <v>177</v>
      </c>
      <c r="N21" s="288" t="s">
        <v>177</v>
      </c>
      <c r="O21" s="357" t="s">
        <v>177</v>
      </c>
    </row>
    <row r="22" spans="1:15" s="29" customFormat="1" ht="21">
      <c r="A22" s="343" t="s">
        <v>483</v>
      </c>
      <c r="B22" s="294"/>
      <c r="C22" s="272">
        <v>601000</v>
      </c>
      <c r="D22" s="353">
        <f aca="true" t="shared" si="2" ref="D22:D27">SUM(E22)</f>
        <v>574464</v>
      </c>
      <c r="E22" s="272">
        <v>574464</v>
      </c>
      <c r="F22" s="288" t="s">
        <v>177</v>
      </c>
      <c r="G22" s="357" t="s">
        <v>177</v>
      </c>
      <c r="H22" s="288" t="s">
        <v>177</v>
      </c>
      <c r="I22" s="357" t="s">
        <v>177</v>
      </c>
      <c r="J22" s="288" t="s">
        <v>177</v>
      </c>
      <c r="K22" s="357" t="s">
        <v>177</v>
      </c>
      <c r="L22" s="288" t="s">
        <v>177</v>
      </c>
      <c r="M22" s="357" t="s">
        <v>177</v>
      </c>
      <c r="N22" s="288" t="s">
        <v>177</v>
      </c>
      <c r="O22" s="357" t="s">
        <v>177</v>
      </c>
    </row>
    <row r="23" spans="1:15" s="29" customFormat="1" ht="21">
      <c r="A23" s="341" t="s">
        <v>484</v>
      </c>
      <c r="B23" s="342"/>
      <c r="C23" s="352">
        <v>393000</v>
      </c>
      <c r="D23" s="353">
        <f t="shared" si="2"/>
        <v>617145.17</v>
      </c>
      <c r="E23" s="352">
        <v>617145.17</v>
      </c>
      <c r="F23" s="288" t="s">
        <v>177</v>
      </c>
      <c r="G23" s="357" t="s">
        <v>177</v>
      </c>
      <c r="H23" s="288" t="s">
        <v>177</v>
      </c>
      <c r="I23" s="357" t="s">
        <v>177</v>
      </c>
      <c r="J23" s="288" t="s">
        <v>177</v>
      </c>
      <c r="K23" s="357" t="s">
        <v>177</v>
      </c>
      <c r="L23" s="288" t="s">
        <v>177</v>
      </c>
      <c r="M23" s="357" t="s">
        <v>177</v>
      </c>
      <c r="N23" s="288" t="s">
        <v>177</v>
      </c>
      <c r="O23" s="357" t="s">
        <v>177</v>
      </c>
    </row>
    <row r="24" spans="1:15" s="29" customFormat="1" ht="21">
      <c r="A24" s="341" t="s">
        <v>485</v>
      </c>
      <c r="B24" s="342"/>
      <c r="C24" s="352">
        <v>80000</v>
      </c>
      <c r="D24" s="353">
        <f t="shared" si="2"/>
        <v>417580.66</v>
      </c>
      <c r="E24" s="352">
        <v>417580.66</v>
      </c>
      <c r="F24" s="288" t="s">
        <v>177</v>
      </c>
      <c r="G24" s="357" t="s">
        <v>177</v>
      </c>
      <c r="H24" s="288" t="s">
        <v>177</v>
      </c>
      <c r="I24" s="357" t="s">
        <v>177</v>
      </c>
      <c r="J24" s="288" t="s">
        <v>177</v>
      </c>
      <c r="K24" s="357" t="s">
        <v>177</v>
      </c>
      <c r="L24" s="288" t="s">
        <v>177</v>
      </c>
      <c r="M24" s="357" t="s">
        <v>177</v>
      </c>
      <c r="N24" s="288" t="s">
        <v>177</v>
      </c>
      <c r="O24" s="357" t="s">
        <v>177</v>
      </c>
    </row>
    <row r="25" spans="1:15" s="29" customFormat="1" ht="21">
      <c r="A25" s="341" t="s">
        <v>486</v>
      </c>
      <c r="B25" s="342"/>
      <c r="C25" s="352"/>
      <c r="D25" s="353">
        <f t="shared" si="2"/>
        <v>0</v>
      </c>
      <c r="E25" s="352"/>
      <c r="F25" s="288" t="s">
        <v>177</v>
      </c>
      <c r="G25" s="357" t="s">
        <v>177</v>
      </c>
      <c r="H25" s="288" t="s">
        <v>177</v>
      </c>
      <c r="I25" s="357" t="s">
        <v>177</v>
      </c>
      <c r="J25" s="288" t="s">
        <v>177</v>
      </c>
      <c r="K25" s="357" t="s">
        <v>177</v>
      </c>
      <c r="L25" s="288" t="s">
        <v>177</v>
      </c>
      <c r="M25" s="357" t="s">
        <v>177</v>
      </c>
      <c r="N25" s="288" t="s">
        <v>177</v>
      </c>
      <c r="O25" s="357" t="s">
        <v>177</v>
      </c>
    </row>
    <row r="26" spans="1:15" s="29" customFormat="1" ht="21">
      <c r="A26" s="344" t="s">
        <v>487</v>
      </c>
      <c r="B26" s="345"/>
      <c r="C26" s="354">
        <v>22990000</v>
      </c>
      <c r="D26" s="353">
        <f t="shared" si="2"/>
        <v>23298599.81</v>
      </c>
      <c r="E26" s="354">
        <v>23298599.81</v>
      </c>
      <c r="F26" s="288" t="s">
        <v>177</v>
      </c>
      <c r="G26" s="357" t="s">
        <v>177</v>
      </c>
      <c r="H26" s="288" t="s">
        <v>177</v>
      </c>
      <c r="I26" s="357" t="s">
        <v>177</v>
      </c>
      <c r="J26" s="288" t="s">
        <v>177</v>
      </c>
      <c r="K26" s="357" t="s">
        <v>177</v>
      </c>
      <c r="L26" s="288" t="s">
        <v>177</v>
      </c>
      <c r="M26" s="357" t="s">
        <v>177</v>
      </c>
      <c r="N26" s="288" t="s">
        <v>177</v>
      </c>
      <c r="O26" s="357" t="s">
        <v>177</v>
      </c>
    </row>
    <row r="27" spans="1:15" ht="21">
      <c r="A27" s="333" t="s">
        <v>488</v>
      </c>
      <c r="B27" s="294"/>
      <c r="C27" s="272">
        <v>19000000</v>
      </c>
      <c r="D27" s="353">
        <f t="shared" si="2"/>
        <v>19060797</v>
      </c>
      <c r="E27" s="272">
        <v>19060797</v>
      </c>
      <c r="F27" s="288" t="s">
        <v>177</v>
      </c>
      <c r="G27" s="357" t="s">
        <v>177</v>
      </c>
      <c r="H27" s="288" t="s">
        <v>177</v>
      </c>
      <c r="I27" s="357" t="s">
        <v>177</v>
      </c>
      <c r="J27" s="288" t="s">
        <v>177</v>
      </c>
      <c r="K27" s="357" t="s">
        <v>177</v>
      </c>
      <c r="L27" s="288" t="s">
        <v>177</v>
      </c>
      <c r="M27" s="357" t="s">
        <v>177</v>
      </c>
      <c r="N27" s="288" t="s">
        <v>177</v>
      </c>
      <c r="O27" s="357" t="s">
        <v>177</v>
      </c>
    </row>
    <row r="28" spans="1:16" ht="21">
      <c r="A28" s="334" t="s">
        <v>489</v>
      </c>
      <c r="B28" s="346"/>
      <c r="C28" s="274">
        <v>30248373.76</v>
      </c>
      <c r="D28" s="191">
        <f>SUM(E28:O28)</f>
        <v>30248373.759999998</v>
      </c>
      <c r="E28" s="241">
        <v>1139539</v>
      </c>
      <c r="F28" s="274">
        <v>65000</v>
      </c>
      <c r="G28" s="358">
        <v>2609503</v>
      </c>
      <c r="H28" s="359" t="s">
        <v>177</v>
      </c>
      <c r="I28" s="357" t="s">
        <v>177</v>
      </c>
      <c r="J28" s="274">
        <v>1163000</v>
      </c>
      <c r="K28" s="357" t="s">
        <v>177</v>
      </c>
      <c r="L28" s="359" t="s">
        <v>177</v>
      </c>
      <c r="M28" s="358">
        <v>5081131.76</v>
      </c>
      <c r="N28" s="359" t="s">
        <v>177</v>
      </c>
      <c r="O28" s="338">
        <v>20190200</v>
      </c>
      <c r="P28" s="356">
        <f>SUM(E28:O28)</f>
        <v>30248373.759999998</v>
      </c>
    </row>
    <row r="29" spans="1:31" s="326" customFormat="1" ht="19.5" thickBot="1">
      <c r="A29" s="425" t="s">
        <v>490</v>
      </c>
      <c r="B29" s="427"/>
      <c r="C29" s="330">
        <f>SUM(C21:C28)</f>
        <v>73902373.76</v>
      </c>
      <c r="D29" s="330">
        <f>SUM(D21:D28)</f>
        <v>74995706.58</v>
      </c>
      <c r="E29" s="330">
        <f>SUM(E21:E28)</f>
        <v>45886871.82</v>
      </c>
      <c r="F29" s="330">
        <f aca="true" t="shared" si="3" ref="F29:O29">SUM(F21:F28)</f>
        <v>65000</v>
      </c>
      <c r="G29" s="330">
        <f t="shared" si="3"/>
        <v>2609503</v>
      </c>
      <c r="H29" s="330">
        <f t="shared" si="3"/>
        <v>0</v>
      </c>
      <c r="I29" s="330">
        <f t="shared" si="3"/>
        <v>0</v>
      </c>
      <c r="J29" s="330">
        <f t="shared" si="3"/>
        <v>1163000</v>
      </c>
      <c r="K29" s="330">
        <f t="shared" si="3"/>
        <v>0</v>
      </c>
      <c r="L29" s="330">
        <f t="shared" si="3"/>
        <v>0</v>
      </c>
      <c r="M29" s="330">
        <f t="shared" si="3"/>
        <v>5081131.76</v>
      </c>
      <c r="N29" s="330">
        <f t="shared" si="3"/>
        <v>0</v>
      </c>
      <c r="O29" s="330">
        <f t="shared" si="3"/>
        <v>20190200</v>
      </c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</row>
    <row r="30" spans="1:15" ht="22.5" thickBot="1" thickTop="1">
      <c r="A30" s="439" t="s">
        <v>491</v>
      </c>
      <c r="B30" s="439"/>
      <c r="C30" s="329"/>
      <c r="D30" s="355">
        <f>D27+D26+D24+D23+D22+D21-D19</f>
        <v>9848253.07</v>
      </c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</row>
    <row r="31" spans="1:15" ht="21">
      <c r="A31" s="324"/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</row>
    <row r="32" spans="1:14" s="29" customFormat="1" ht="24.75">
      <c r="A32" s="428"/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</row>
    <row r="33" spans="1:14" s="29" customFormat="1" ht="24.75">
      <c r="A33" s="302"/>
      <c r="B33" s="53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s="29" customFormat="1" ht="24.75">
      <c r="A34" s="428"/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</row>
    <row r="35" spans="1:14" s="29" customFormat="1" ht="24.75">
      <c r="A35" s="428"/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</row>
    <row r="36" spans="1:14" s="29" customFormat="1" ht="24.75">
      <c r="A36" s="428"/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</row>
    <row r="37" spans="1:14" s="29" customFormat="1" ht="24.75">
      <c r="A37" s="399"/>
      <c r="B37" s="399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</sheetData>
  <sheetProtection/>
  <mergeCells count="22">
    <mergeCell ref="A19:B19"/>
    <mergeCell ref="M4:M5"/>
    <mergeCell ref="A37:B37"/>
    <mergeCell ref="A29:B29"/>
    <mergeCell ref="A30:B30"/>
    <mergeCell ref="A32:N32"/>
    <mergeCell ref="A34:N34"/>
    <mergeCell ref="A35:N35"/>
    <mergeCell ref="A36:N36"/>
    <mergeCell ref="N4:N5"/>
    <mergeCell ref="O4:O5"/>
    <mergeCell ref="A1:O1"/>
    <mergeCell ref="A2:O2"/>
    <mergeCell ref="A3:O3"/>
    <mergeCell ref="E4:E5"/>
    <mergeCell ref="G4:G5"/>
    <mergeCell ref="H4:H5"/>
    <mergeCell ref="I4:I5"/>
    <mergeCell ref="J4:J5"/>
    <mergeCell ref="D4:D5"/>
    <mergeCell ref="C4:C5"/>
    <mergeCell ref="A4:B5"/>
  </mergeCells>
  <printOptions/>
  <pageMargins left="0.7086614173228347" right="0.11811023622047245" top="1.3385826771653544" bottom="0.15748031496062992" header="0.31496062992125984" footer="0.31496062992125984"/>
  <pageSetup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E37"/>
  <sheetViews>
    <sheetView tabSelected="1" view="pageBreakPreview" zoomScale="95" zoomScaleSheetLayoutView="95" zoomScalePageLayoutView="0" workbookViewId="0" topLeftCell="A22">
      <selection activeCell="A35" sqref="A35:N35"/>
    </sheetView>
  </sheetViews>
  <sheetFormatPr defaultColWidth="9.140625" defaultRowHeight="12.75"/>
  <cols>
    <col min="1" max="1" width="21.421875" style="29" customWidth="1"/>
    <col min="2" max="4" width="14.28125" style="29" customWidth="1"/>
    <col min="5" max="5" width="14.140625" style="29" customWidth="1"/>
    <col min="6" max="8" width="12.7109375" style="29" customWidth="1"/>
    <col min="9" max="10" width="13.8515625" style="29" customWidth="1"/>
    <col min="11" max="12" width="14.140625" style="29" customWidth="1"/>
    <col min="13" max="15" width="14.00390625" style="29" customWidth="1"/>
    <col min="16" max="16" width="19.421875" style="29" customWidth="1"/>
    <col min="17" max="31" width="9.140625" style="29" customWidth="1"/>
  </cols>
  <sheetData>
    <row r="1" spans="1:15" ht="23.25">
      <c r="A1" s="414" t="s">
        <v>18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</row>
    <row r="2" spans="1:15" ht="23.25">
      <c r="A2" s="414" t="s">
        <v>494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1:15" ht="23.25">
      <c r="A3" s="415" t="s">
        <v>376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</row>
    <row r="4" spans="1:15" s="197" customFormat="1" ht="18.75">
      <c r="A4" s="434" t="s">
        <v>7</v>
      </c>
      <c r="B4" s="437"/>
      <c r="C4" s="429" t="s">
        <v>378</v>
      </c>
      <c r="D4" s="429" t="s">
        <v>4</v>
      </c>
      <c r="E4" s="429" t="s">
        <v>82</v>
      </c>
      <c r="F4" s="276" t="s">
        <v>458</v>
      </c>
      <c r="G4" s="434" t="s">
        <v>372</v>
      </c>
      <c r="H4" s="429" t="s">
        <v>414</v>
      </c>
      <c r="I4" s="429" t="s">
        <v>421</v>
      </c>
      <c r="J4" s="429" t="s">
        <v>100</v>
      </c>
      <c r="K4" s="276" t="s">
        <v>492</v>
      </c>
      <c r="L4" s="331" t="s">
        <v>493</v>
      </c>
      <c r="M4" s="429" t="s">
        <v>463</v>
      </c>
      <c r="N4" s="429" t="s">
        <v>464</v>
      </c>
      <c r="O4" s="429" t="s">
        <v>377</v>
      </c>
    </row>
    <row r="5" spans="1:15" s="198" customFormat="1" ht="18.75">
      <c r="A5" s="436"/>
      <c r="B5" s="438"/>
      <c r="C5" s="431"/>
      <c r="D5" s="431"/>
      <c r="E5" s="431"/>
      <c r="F5" s="280" t="s">
        <v>459</v>
      </c>
      <c r="G5" s="436"/>
      <c r="H5" s="431"/>
      <c r="I5" s="431"/>
      <c r="J5" s="431"/>
      <c r="K5" s="278" t="s">
        <v>460</v>
      </c>
      <c r="L5" s="278" t="s">
        <v>440</v>
      </c>
      <c r="M5" s="431"/>
      <c r="N5" s="431"/>
      <c r="O5" s="431"/>
    </row>
    <row r="6" spans="1:15" s="198" customFormat="1" ht="21">
      <c r="A6" s="337" t="s">
        <v>477</v>
      </c>
      <c r="B6" s="347"/>
      <c r="C6" s="347"/>
      <c r="D6" s="322"/>
      <c r="E6" s="323"/>
      <c r="F6" s="348"/>
      <c r="G6" s="323"/>
      <c r="H6" s="321"/>
      <c r="I6" s="323"/>
      <c r="J6" s="321"/>
      <c r="K6" s="323"/>
      <c r="L6" s="321"/>
      <c r="M6" s="323"/>
      <c r="N6" s="321"/>
      <c r="O6" s="347"/>
    </row>
    <row r="7" spans="1:15" s="198" customFormat="1" ht="18.75">
      <c r="A7" s="332" t="s">
        <v>377</v>
      </c>
      <c r="B7" s="335"/>
      <c r="C7" s="335">
        <v>1876998</v>
      </c>
      <c r="D7" s="327">
        <f>SUM(E7:O7)</f>
        <v>927663</v>
      </c>
      <c r="E7" s="351" t="s">
        <v>177</v>
      </c>
      <c r="F7" s="288" t="s">
        <v>177</v>
      </c>
      <c r="G7" s="350" t="s">
        <v>177</v>
      </c>
      <c r="H7" s="288" t="s">
        <v>177</v>
      </c>
      <c r="I7" s="350" t="s">
        <v>177</v>
      </c>
      <c r="J7" s="288" t="s">
        <v>177</v>
      </c>
      <c r="K7" s="350" t="s">
        <v>177</v>
      </c>
      <c r="L7" s="288" t="s">
        <v>177</v>
      </c>
      <c r="M7" s="350" t="s">
        <v>177</v>
      </c>
      <c r="N7" s="288" t="s">
        <v>177</v>
      </c>
      <c r="O7" s="335">
        <v>927663</v>
      </c>
    </row>
    <row r="8" spans="1:15" s="198" customFormat="1" ht="18.75">
      <c r="A8" s="333" t="s">
        <v>382</v>
      </c>
      <c r="B8" s="336"/>
      <c r="C8" s="336">
        <v>4142520</v>
      </c>
      <c r="D8" s="327">
        <f aca="true" t="shared" si="0" ref="D8:D17">SUM(E8:O8)</f>
        <v>4142520</v>
      </c>
      <c r="E8" s="273">
        <v>4142520</v>
      </c>
      <c r="F8" s="288" t="s">
        <v>177</v>
      </c>
      <c r="G8" s="350" t="s">
        <v>177</v>
      </c>
      <c r="H8" s="288" t="s">
        <v>177</v>
      </c>
      <c r="I8" s="350" t="s">
        <v>177</v>
      </c>
      <c r="J8" s="288" t="s">
        <v>177</v>
      </c>
      <c r="K8" s="350" t="s">
        <v>177</v>
      </c>
      <c r="L8" s="288" t="s">
        <v>177</v>
      </c>
      <c r="M8" s="350" t="s">
        <v>177</v>
      </c>
      <c r="N8" s="288" t="s">
        <v>177</v>
      </c>
      <c r="O8" s="349" t="s">
        <v>177</v>
      </c>
    </row>
    <row r="9" spans="1:15" s="198" customFormat="1" ht="18.75">
      <c r="A9" s="333" t="s">
        <v>383</v>
      </c>
      <c r="B9" s="336"/>
      <c r="C9" s="336">
        <v>8819772</v>
      </c>
      <c r="D9" s="327">
        <f t="shared" si="0"/>
        <v>7338895</v>
      </c>
      <c r="E9" s="273">
        <v>3270570</v>
      </c>
      <c r="F9" s="272">
        <v>669240</v>
      </c>
      <c r="G9" s="273">
        <v>698908</v>
      </c>
      <c r="H9" s="272">
        <v>516460</v>
      </c>
      <c r="I9" s="273">
        <v>434245</v>
      </c>
      <c r="J9" s="272">
        <f>รวมแผน!J9</f>
        <v>1002492</v>
      </c>
      <c r="K9" s="350" t="s">
        <v>177</v>
      </c>
      <c r="L9" s="352">
        <f>รวมแผน!L9</f>
        <v>0</v>
      </c>
      <c r="M9" s="273">
        <v>746980</v>
      </c>
      <c r="N9" s="288" t="s">
        <v>177</v>
      </c>
      <c r="O9" s="350" t="str">
        <f>รวมแผน!O9</f>
        <v>-</v>
      </c>
    </row>
    <row r="10" spans="1:15" s="198" customFormat="1" ht="18.75">
      <c r="A10" s="333" t="s">
        <v>119</v>
      </c>
      <c r="B10" s="336"/>
      <c r="C10" s="336">
        <v>2123800</v>
      </c>
      <c r="D10" s="327">
        <f>SUM(E10:O10)</f>
        <v>928478</v>
      </c>
      <c r="E10" s="273">
        <f>รวมแผน!E10</f>
        <v>376677</v>
      </c>
      <c r="F10" s="272">
        <f>รวมแผน!F10</f>
        <v>73520</v>
      </c>
      <c r="G10" s="273">
        <f>รวมแผน!G10</f>
        <v>200000</v>
      </c>
      <c r="H10" s="272">
        <f>รวมแผน!H10</f>
        <v>38110</v>
      </c>
      <c r="I10" s="273">
        <f>รวมแผน!I10</f>
        <v>39410</v>
      </c>
      <c r="J10" s="272">
        <f>รวมแผน!J10</f>
        <v>103971</v>
      </c>
      <c r="K10" s="350" t="s">
        <v>177</v>
      </c>
      <c r="L10" s="272">
        <f>รวมแผน!L10</f>
        <v>0</v>
      </c>
      <c r="M10" s="273">
        <f>รวมแผน!M10</f>
        <v>96790</v>
      </c>
      <c r="N10" s="288" t="s">
        <v>177</v>
      </c>
      <c r="O10" s="350" t="str">
        <f>รวมแผน!O10</f>
        <v>-</v>
      </c>
    </row>
    <row r="11" spans="1:15" s="198" customFormat="1" ht="18.75">
      <c r="A11" s="333" t="s">
        <v>59</v>
      </c>
      <c r="B11" s="336"/>
      <c r="C11" s="336">
        <v>6180010</v>
      </c>
      <c r="D11" s="327">
        <f t="shared" si="0"/>
        <v>3273624.3999999994</v>
      </c>
      <c r="E11" s="273">
        <f>รวมแผน!E11</f>
        <v>1429559.38</v>
      </c>
      <c r="F11" s="272">
        <f>รวมแผน!F11</f>
        <v>441867.4</v>
      </c>
      <c r="G11" s="273">
        <f>รวมแผน!G11</f>
        <v>169634</v>
      </c>
      <c r="H11" s="272">
        <f>รวมแผน!H11</f>
        <v>601440.2</v>
      </c>
      <c r="I11" s="273">
        <f>รวมแผน!I11</f>
        <v>185308</v>
      </c>
      <c r="J11" s="272">
        <f>รวมแผน!J11</f>
        <v>23657</v>
      </c>
      <c r="K11" s="350" t="s">
        <v>177</v>
      </c>
      <c r="L11" s="272">
        <f>รวมแผน!L11</f>
        <v>174893</v>
      </c>
      <c r="M11" s="273">
        <f>รวมแผน!M11</f>
        <v>216310</v>
      </c>
      <c r="N11" s="272">
        <f>รวมแผน!N11</f>
        <v>30955.42</v>
      </c>
      <c r="O11" s="350" t="str">
        <f>รวมแผน!O11</f>
        <v>-</v>
      </c>
    </row>
    <row r="12" spans="1:15" s="198" customFormat="1" ht="18.75">
      <c r="A12" s="333" t="s">
        <v>91</v>
      </c>
      <c r="B12" s="336"/>
      <c r="C12" s="336">
        <v>3721700</v>
      </c>
      <c r="D12" s="327">
        <f t="shared" si="0"/>
        <v>2838041.9</v>
      </c>
      <c r="E12" s="273">
        <f>รวมแผน!E12</f>
        <v>824297.26</v>
      </c>
      <c r="F12" s="272">
        <f>รวมแผน!F12</f>
        <v>0</v>
      </c>
      <c r="G12" s="273">
        <f>รวมแผน!G12</f>
        <v>1850094.64</v>
      </c>
      <c r="H12" s="272">
        <f>รวมแผน!H12</f>
        <v>82850</v>
      </c>
      <c r="I12" s="273">
        <f>รวมแผน!I12</f>
        <v>1200</v>
      </c>
      <c r="J12" s="272">
        <f>รวมแผน!J12</f>
        <v>0</v>
      </c>
      <c r="K12" s="350" t="s">
        <v>177</v>
      </c>
      <c r="L12" s="272">
        <f>รวมแผน!L12</f>
        <v>69140</v>
      </c>
      <c r="M12" s="273">
        <f>รวมแผน!M12</f>
        <v>10460</v>
      </c>
      <c r="N12" s="272">
        <f>รวมแผน!N12</f>
        <v>0</v>
      </c>
      <c r="O12" s="350" t="str">
        <f>รวมแผน!O12</f>
        <v>-</v>
      </c>
    </row>
    <row r="13" spans="1:15" s="198" customFormat="1" ht="18.75">
      <c r="A13" s="333" t="s">
        <v>385</v>
      </c>
      <c r="B13" s="336"/>
      <c r="C13" s="336">
        <v>1015000</v>
      </c>
      <c r="D13" s="327">
        <f t="shared" si="0"/>
        <v>956098.45</v>
      </c>
      <c r="E13" s="273">
        <f>รวมแผน!E13</f>
        <v>556098.45</v>
      </c>
      <c r="F13" s="272">
        <f>รวมแผน!F13</f>
        <v>0</v>
      </c>
      <c r="G13" s="273">
        <f>รวมแผน!G13</f>
        <v>0</v>
      </c>
      <c r="H13" s="272">
        <f>รวมแผน!H13</f>
        <v>0</v>
      </c>
      <c r="I13" s="273">
        <f>รวมแผน!I13</f>
        <v>0</v>
      </c>
      <c r="J13" s="272">
        <f>รวมแผน!J13</f>
        <v>0</v>
      </c>
      <c r="K13" s="350" t="s">
        <v>177</v>
      </c>
      <c r="L13" s="272">
        <f>รวมแผน!L13</f>
        <v>0</v>
      </c>
      <c r="M13" s="273">
        <f>รวมแผน!M13</f>
        <v>400000</v>
      </c>
      <c r="N13" s="272">
        <f>รวมแผน!N13</f>
        <v>0</v>
      </c>
      <c r="O13" s="350" t="str">
        <f>รวมแผน!O13</f>
        <v>-</v>
      </c>
    </row>
    <row r="14" spans="1:15" s="198" customFormat="1" ht="18.75">
      <c r="A14" s="333" t="s">
        <v>478</v>
      </c>
      <c r="B14" s="336"/>
      <c r="C14" s="336">
        <v>2864000</v>
      </c>
      <c r="D14" s="327">
        <f t="shared" si="0"/>
        <v>2597950</v>
      </c>
      <c r="E14" s="273">
        <f>รวมแผน!E14</f>
        <v>2574950</v>
      </c>
      <c r="F14" s="272">
        <f>รวมแผน!F14</f>
        <v>0</v>
      </c>
      <c r="G14" s="273">
        <f>รวมแผน!G14</f>
        <v>23000</v>
      </c>
      <c r="H14" s="272">
        <f>รวมแผน!H14</f>
        <v>0</v>
      </c>
      <c r="I14" s="273">
        <f>รวมแผน!I14</f>
        <v>0</v>
      </c>
      <c r="J14" s="272">
        <f>รวมแผน!J14</f>
        <v>0</v>
      </c>
      <c r="K14" s="350" t="s">
        <v>177</v>
      </c>
      <c r="L14" s="272">
        <f>รวมแผน!L14</f>
        <v>0</v>
      </c>
      <c r="M14" s="273">
        <f>รวมแผน!M14</f>
        <v>0</v>
      </c>
      <c r="N14" s="272">
        <f>รวมแผน!N14</f>
        <v>0</v>
      </c>
      <c r="O14" s="350" t="str">
        <f>รวมแผน!O14</f>
        <v>-</v>
      </c>
    </row>
    <row r="15" spans="1:15" s="198" customFormat="1" ht="18.75">
      <c r="A15" s="333" t="s">
        <v>479</v>
      </c>
      <c r="B15" s="336"/>
      <c r="C15" s="336">
        <v>9725240</v>
      </c>
      <c r="D15" s="327">
        <f t="shared" si="0"/>
        <v>9035740</v>
      </c>
      <c r="E15" s="273">
        <f>รวมแผน!E15</f>
        <v>2800</v>
      </c>
      <c r="F15" s="272">
        <f>รวมแผน!F15</f>
        <v>0</v>
      </c>
      <c r="G15" s="273">
        <f>รวมแผน!G15</f>
        <v>0</v>
      </c>
      <c r="H15" s="272">
        <f>รวมแผน!H15</f>
        <v>0</v>
      </c>
      <c r="I15" s="273">
        <f>รวมแผน!I15</f>
        <v>0</v>
      </c>
      <c r="J15" s="272">
        <v>9032940</v>
      </c>
      <c r="K15" s="350" t="s">
        <v>177</v>
      </c>
      <c r="L15" s="272">
        <f>รวมแผน!L15</f>
        <v>0</v>
      </c>
      <c r="M15" s="273">
        <f>รวมแผน!M15</f>
        <v>0</v>
      </c>
      <c r="N15" s="272">
        <f>รวมแผน!N15</f>
        <v>0</v>
      </c>
      <c r="O15" s="350" t="str">
        <f>รวมแผน!O15</f>
        <v>-</v>
      </c>
    </row>
    <row r="16" spans="1:15" s="198" customFormat="1" ht="18.75">
      <c r="A16" s="333" t="s">
        <v>389</v>
      </c>
      <c r="B16" s="336"/>
      <c r="C16" s="336">
        <v>2703600</v>
      </c>
      <c r="D16" s="327">
        <f t="shared" si="0"/>
        <v>2573469</v>
      </c>
      <c r="E16" s="273">
        <f>รวมแผน!E16</f>
        <v>586685</v>
      </c>
      <c r="F16" s="272">
        <f>รวมแผน!F16</f>
        <v>80013</v>
      </c>
      <c r="G16" s="273">
        <f>รวมแผน!G16</f>
        <v>1476410</v>
      </c>
      <c r="H16" s="272">
        <f>รวมแผน!H16</f>
        <v>52668</v>
      </c>
      <c r="I16" s="273">
        <f>รวมแผน!I16</f>
        <v>75112</v>
      </c>
      <c r="J16" s="272">
        <f>รวมแผน!J16</f>
        <v>185651</v>
      </c>
      <c r="K16" s="350" t="s">
        <v>177</v>
      </c>
      <c r="L16" s="272">
        <f>รวมแผน!L16</f>
        <v>0</v>
      </c>
      <c r="M16" s="273">
        <f>รวมแผน!M16</f>
        <v>116930</v>
      </c>
      <c r="N16" s="272">
        <f>รวมแผน!N16</f>
        <v>0</v>
      </c>
      <c r="O16" s="350" t="str">
        <f>รวมแผน!O16</f>
        <v>-</v>
      </c>
    </row>
    <row r="17" spans="1:15" s="198" customFormat="1" ht="18.75">
      <c r="A17" s="333" t="s">
        <v>390</v>
      </c>
      <c r="B17" s="336"/>
      <c r="C17" s="336">
        <v>4095000</v>
      </c>
      <c r="D17" s="327">
        <f t="shared" si="0"/>
        <v>3900240</v>
      </c>
      <c r="E17" s="273">
        <f>รวมแผน!E17</f>
        <v>40000</v>
      </c>
      <c r="F17" s="272">
        <f>รวมแผน!F17</f>
        <v>0</v>
      </c>
      <c r="G17" s="273">
        <f>รวมแผน!G17</f>
        <v>3610240</v>
      </c>
      <c r="H17" s="272">
        <f>รวมแผน!H17</f>
        <v>180000</v>
      </c>
      <c r="I17" s="273">
        <f>รวมแผน!I17</f>
        <v>20000</v>
      </c>
      <c r="J17" s="272">
        <f>รวมแผน!J17</f>
        <v>0</v>
      </c>
      <c r="K17" s="350" t="s">
        <v>177</v>
      </c>
      <c r="L17" s="272">
        <f>รวมแผน!L17</f>
        <v>50000</v>
      </c>
      <c r="M17" s="273">
        <f>รวมแผน!M17</f>
        <v>0</v>
      </c>
      <c r="N17" s="272">
        <f>รวมแผน!N17</f>
        <v>0</v>
      </c>
      <c r="O17" s="350" t="str">
        <f>รวมแผน!O17</f>
        <v>-</v>
      </c>
    </row>
    <row r="18" spans="1:15" s="198" customFormat="1" ht="18.75">
      <c r="A18" s="333"/>
      <c r="B18" s="336"/>
      <c r="C18" s="336"/>
      <c r="D18" s="327"/>
      <c r="E18" s="273"/>
      <c r="F18" s="274"/>
      <c r="G18" s="273"/>
      <c r="H18" s="274"/>
      <c r="I18" s="273"/>
      <c r="J18" s="274"/>
      <c r="K18" s="273"/>
      <c r="L18" s="274"/>
      <c r="M18" s="273"/>
      <c r="N18" s="274"/>
      <c r="O18" s="349"/>
    </row>
    <row r="19" spans="1:15" s="198" customFormat="1" ht="19.5" thickBot="1">
      <c r="A19" s="425" t="s">
        <v>480</v>
      </c>
      <c r="B19" s="427"/>
      <c r="C19" s="328">
        <f>SUM(C7:C18)</f>
        <v>47267640</v>
      </c>
      <c r="D19" s="328">
        <f aca="true" t="shared" si="1" ref="D19:O19">SUM(D7:D17)</f>
        <v>38512719.75</v>
      </c>
      <c r="E19" s="328">
        <f t="shared" si="1"/>
        <v>13804157.089999998</v>
      </c>
      <c r="F19" s="328">
        <f t="shared" si="1"/>
        <v>1264640.4</v>
      </c>
      <c r="G19" s="328">
        <f t="shared" si="1"/>
        <v>8028286.64</v>
      </c>
      <c r="H19" s="328">
        <f t="shared" si="1"/>
        <v>1471528.2</v>
      </c>
      <c r="I19" s="328">
        <f t="shared" si="1"/>
        <v>755275</v>
      </c>
      <c r="J19" s="328">
        <f t="shared" si="1"/>
        <v>10348711</v>
      </c>
      <c r="K19" s="328">
        <f t="shared" si="1"/>
        <v>0</v>
      </c>
      <c r="L19" s="328">
        <f t="shared" si="1"/>
        <v>294033</v>
      </c>
      <c r="M19" s="328">
        <f t="shared" si="1"/>
        <v>1587470</v>
      </c>
      <c r="N19" s="328">
        <f t="shared" si="1"/>
        <v>30955.42</v>
      </c>
      <c r="O19" s="328">
        <f t="shared" si="1"/>
        <v>927663</v>
      </c>
    </row>
    <row r="20" spans="1:15" ht="21.75" thickTop="1">
      <c r="A20" s="339" t="s">
        <v>481</v>
      </c>
      <c r="B20" s="340"/>
      <c r="C20" s="234"/>
      <c r="D20" s="329"/>
      <c r="E20" s="234"/>
      <c r="F20" s="234"/>
      <c r="G20" s="228"/>
      <c r="H20" s="234"/>
      <c r="I20" s="228"/>
      <c r="J20" s="234"/>
      <c r="K20" s="228"/>
      <c r="L20" s="234"/>
      <c r="M20" s="228"/>
      <c r="N20" s="234"/>
      <c r="O20" s="294"/>
    </row>
    <row r="21" spans="1:15" s="29" customFormat="1" ht="21">
      <c r="A21" s="341" t="s">
        <v>482</v>
      </c>
      <c r="B21" s="342"/>
      <c r="C21" s="352"/>
      <c r="D21" s="353"/>
      <c r="E21" s="352"/>
      <c r="F21" s="288"/>
      <c r="G21" s="357"/>
      <c r="H21" s="288"/>
      <c r="I21" s="357"/>
      <c r="J21" s="288"/>
      <c r="K21" s="357"/>
      <c r="L21" s="288"/>
      <c r="M21" s="357"/>
      <c r="N21" s="288"/>
      <c r="O21" s="357"/>
    </row>
    <row r="22" spans="1:15" s="29" customFormat="1" ht="21">
      <c r="A22" s="343" t="s">
        <v>483</v>
      </c>
      <c r="B22" s="294"/>
      <c r="C22" s="272"/>
      <c r="D22" s="353"/>
      <c r="E22" s="272"/>
      <c r="F22" s="288"/>
      <c r="G22" s="357"/>
      <c r="H22" s="288"/>
      <c r="I22" s="357"/>
      <c r="J22" s="288"/>
      <c r="K22" s="357"/>
      <c r="L22" s="288"/>
      <c r="M22" s="357"/>
      <c r="N22" s="288"/>
      <c r="O22" s="357"/>
    </row>
    <row r="23" spans="1:15" s="29" customFormat="1" ht="21">
      <c r="A23" s="341" t="s">
        <v>484</v>
      </c>
      <c r="B23" s="342"/>
      <c r="C23" s="352"/>
      <c r="D23" s="353"/>
      <c r="E23" s="352"/>
      <c r="F23" s="288"/>
      <c r="G23" s="357"/>
      <c r="H23" s="288"/>
      <c r="I23" s="357"/>
      <c r="J23" s="288"/>
      <c r="K23" s="357"/>
      <c r="L23" s="288"/>
      <c r="M23" s="357"/>
      <c r="N23" s="288"/>
      <c r="O23" s="357"/>
    </row>
    <row r="24" spans="1:15" s="29" customFormat="1" ht="21">
      <c r="A24" s="341" t="s">
        <v>485</v>
      </c>
      <c r="B24" s="342"/>
      <c r="C24" s="352"/>
      <c r="D24" s="353"/>
      <c r="E24" s="352"/>
      <c r="F24" s="288"/>
      <c r="G24" s="357"/>
      <c r="H24" s="288"/>
      <c r="I24" s="357"/>
      <c r="J24" s="288"/>
      <c r="K24" s="357"/>
      <c r="L24" s="288"/>
      <c r="M24" s="357"/>
      <c r="N24" s="288"/>
      <c r="O24" s="357"/>
    </row>
    <row r="25" spans="1:15" s="29" customFormat="1" ht="21">
      <c r="A25" s="341" t="s">
        <v>486</v>
      </c>
      <c r="B25" s="342"/>
      <c r="C25" s="352"/>
      <c r="D25" s="353"/>
      <c r="E25" s="352"/>
      <c r="F25" s="288"/>
      <c r="G25" s="357"/>
      <c r="H25" s="288"/>
      <c r="I25" s="357"/>
      <c r="J25" s="288"/>
      <c r="K25" s="357"/>
      <c r="L25" s="288"/>
      <c r="M25" s="357"/>
      <c r="N25" s="288"/>
      <c r="O25" s="357"/>
    </row>
    <row r="26" spans="1:15" s="29" customFormat="1" ht="21">
      <c r="A26" s="344" t="s">
        <v>487</v>
      </c>
      <c r="B26" s="345"/>
      <c r="C26" s="354"/>
      <c r="D26" s="353"/>
      <c r="E26" s="354"/>
      <c r="F26" s="288"/>
      <c r="G26" s="357"/>
      <c r="H26" s="288"/>
      <c r="I26" s="357"/>
      <c r="J26" s="288"/>
      <c r="K26" s="357"/>
      <c r="L26" s="288"/>
      <c r="M26" s="357"/>
      <c r="N26" s="288"/>
      <c r="O26" s="357"/>
    </row>
    <row r="27" spans="1:15" ht="21">
      <c r="A27" s="333" t="s">
        <v>488</v>
      </c>
      <c r="B27" s="294"/>
      <c r="C27" s="272"/>
      <c r="D27" s="353"/>
      <c r="E27" s="272"/>
      <c r="F27" s="288"/>
      <c r="G27" s="357"/>
      <c r="H27" s="288"/>
      <c r="I27" s="357"/>
      <c r="J27" s="288"/>
      <c r="K27" s="357"/>
      <c r="L27" s="288"/>
      <c r="M27" s="357"/>
      <c r="N27" s="288"/>
      <c r="O27" s="357"/>
    </row>
    <row r="28" spans="1:16" ht="21">
      <c r="A28" s="334" t="s">
        <v>489</v>
      </c>
      <c r="B28" s="346"/>
      <c r="C28" s="274"/>
      <c r="D28" s="191"/>
      <c r="E28" s="241"/>
      <c r="F28" s="274"/>
      <c r="G28" s="358"/>
      <c r="H28" s="359"/>
      <c r="I28" s="357"/>
      <c r="J28" s="274"/>
      <c r="K28" s="357"/>
      <c r="L28" s="359"/>
      <c r="M28" s="358"/>
      <c r="N28" s="359"/>
      <c r="O28" s="338"/>
      <c r="P28" s="356">
        <f>SUM(E28:O28)</f>
        <v>0</v>
      </c>
    </row>
    <row r="29" spans="1:31" s="326" customFormat="1" ht="19.5" thickBot="1">
      <c r="A29" s="425" t="s">
        <v>490</v>
      </c>
      <c r="B29" s="427"/>
      <c r="C29" s="330">
        <f>SUM(C21:C28)</f>
        <v>0</v>
      </c>
      <c r="D29" s="330">
        <f>SUM(D21:D28)</f>
        <v>0</v>
      </c>
      <c r="E29" s="330">
        <f>SUM(E21:E28)</f>
        <v>0</v>
      </c>
      <c r="F29" s="330">
        <f aca="true" t="shared" si="2" ref="F29:O29">SUM(F21:F28)</f>
        <v>0</v>
      </c>
      <c r="G29" s="330">
        <f t="shared" si="2"/>
        <v>0</v>
      </c>
      <c r="H29" s="330">
        <f t="shared" si="2"/>
        <v>0</v>
      </c>
      <c r="I29" s="330">
        <f t="shared" si="2"/>
        <v>0</v>
      </c>
      <c r="J29" s="330">
        <f t="shared" si="2"/>
        <v>0</v>
      </c>
      <c r="K29" s="330">
        <f t="shared" si="2"/>
        <v>0</v>
      </c>
      <c r="L29" s="330">
        <f t="shared" si="2"/>
        <v>0</v>
      </c>
      <c r="M29" s="330">
        <f t="shared" si="2"/>
        <v>0</v>
      </c>
      <c r="N29" s="330">
        <f t="shared" si="2"/>
        <v>0</v>
      </c>
      <c r="O29" s="330">
        <f t="shared" si="2"/>
        <v>0</v>
      </c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</row>
    <row r="30" spans="1:15" ht="22.5" thickBot="1" thickTop="1">
      <c r="A30" s="439" t="s">
        <v>491</v>
      </c>
      <c r="B30" s="439"/>
      <c r="C30" s="329"/>
      <c r="D30" s="355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</row>
    <row r="31" spans="1:15" ht="21">
      <c r="A31" s="324"/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</row>
    <row r="32" spans="1:14" s="29" customFormat="1" ht="24.75">
      <c r="A32" s="428"/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</row>
    <row r="33" spans="1:14" s="29" customFormat="1" ht="24.75">
      <c r="A33" s="302"/>
      <c r="B33" s="53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s="29" customFormat="1" ht="24.75">
      <c r="A34" s="428"/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</row>
    <row r="35" spans="1:14" s="29" customFormat="1" ht="24.75">
      <c r="A35" s="428"/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</row>
    <row r="36" spans="1:14" s="29" customFormat="1" ht="24.75">
      <c r="A36" s="428"/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</row>
    <row r="37" spans="1:14" s="29" customFormat="1" ht="24.75">
      <c r="A37" s="399"/>
      <c r="B37" s="399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</sheetData>
  <sheetProtection/>
  <mergeCells count="22">
    <mergeCell ref="A37:B37"/>
    <mergeCell ref="J4:J5"/>
    <mergeCell ref="M4:M5"/>
    <mergeCell ref="N4:N5"/>
    <mergeCell ref="O4:O5"/>
    <mergeCell ref="A19:B19"/>
    <mergeCell ref="A29:B29"/>
    <mergeCell ref="A30:B30"/>
    <mergeCell ref="A32:N32"/>
    <mergeCell ref="A34:N34"/>
    <mergeCell ref="A35:N35"/>
    <mergeCell ref="A36:N36"/>
    <mergeCell ref="A1:O1"/>
    <mergeCell ref="A2:O2"/>
    <mergeCell ref="A3:O3"/>
    <mergeCell ref="A4:B5"/>
    <mergeCell ref="C4:C5"/>
    <mergeCell ref="D4:D5"/>
    <mergeCell ref="E4:E5"/>
    <mergeCell ref="G4:G5"/>
    <mergeCell ref="H4:H5"/>
    <mergeCell ref="I4:I5"/>
  </mergeCells>
  <printOptions/>
  <pageMargins left="0.7086614173228347" right="0.11811023622047245" top="1.3385826771653544" bottom="0.15748031496062992" header="0.31496062992125984" footer="0.31496062992125984"/>
  <pageSetup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="91" zoomScaleSheetLayoutView="91" zoomScalePageLayoutView="0" workbookViewId="0" topLeftCell="A1">
      <selection activeCell="A51" sqref="A51:D55"/>
    </sheetView>
  </sheetViews>
  <sheetFormatPr defaultColWidth="9.140625" defaultRowHeight="12.75"/>
  <cols>
    <col min="1" max="1" width="35.140625" style="26" customWidth="1"/>
    <col min="2" max="2" width="17.57421875" style="51" customWidth="1"/>
    <col min="3" max="3" width="19.7109375" style="59" customWidth="1"/>
    <col min="4" max="4" width="18.8515625" style="26" customWidth="1"/>
    <col min="5" max="5" width="18.28125" style="51" customWidth="1"/>
  </cols>
  <sheetData>
    <row r="1" spans="1:4" ht="24.75">
      <c r="A1" s="371" t="s">
        <v>18</v>
      </c>
      <c r="B1" s="371"/>
      <c r="C1" s="371"/>
      <c r="D1" s="371"/>
    </row>
    <row r="2" spans="1:4" ht="24.75">
      <c r="A2" s="371" t="s">
        <v>64</v>
      </c>
      <c r="B2" s="371"/>
      <c r="C2" s="371"/>
      <c r="D2" s="371"/>
    </row>
    <row r="3" spans="1:4" ht="24.75">
      <c r="A3" s="371" t="s">
        <v>65</v>
      </c>
      <c r="B3" s="371"/>
      <c r="C3" s="371"/>
      <c r="D3" s="371"/>
    </row>
    <row r="4" spans="1:4" ht="24.75">
      <c r="A4" s="372" t="s">
        <v>341</v>
      </c>
      <c r="B4" s="372"/>
      <c r="C4" s="372"/>
      <c r="D4" s="372"/>
    </row>
    <row r="5" spans="1:5" ht="24.75">
      <c r="A5" s="36" t="s">
        <v>337</v>
      </c>
      <c r="B5" s="37" t="s">
        <v>20</v>
      </c>
      <c r="C5" s="370" t="s">
        <v>364</v>
      </c>
      <c r="D5" s="370"/>
      <c r="E5" s="155" t="s">
        <v>181</v>
      </c>
    </row>
    <row r="6" spans="1:4" ht="24.75">
      <c r="A6" s="38"/>
      <c r="B6" s="39"/>
      <c r="C6" s="60" t="s">
        <v>21</v>
      </c>
      <c r="D6" s="60" t="s">
        <v>8</v>
      </c>
    </row>
    <row r="7" spans="1:4" ht="24.75">
      <c r="A7" s="40" t="s">
        <v>22</v>
      </c>
      <c r="B7" s="41"/>
      <c r="C7" s="60"/>
      <c r="D7" s="60"/>
    </row>
    <row r="8" spans="1:5" ht="24.75">
      <c r="A8" s="42" t="s">
        <v>23</v>
      </c>
      <c r="B8" s="41">
        <v>7704900</v>
      </c>
      <c r="C8" s="43" t="s">
        <v>24</v>
      </c>
      <c r="D8" s="41">
        <f>B8</f>
        <v>7704900</v>
      </c>
      <c r="E8" s="51">
        <v>164500</v>
      </c>
    </row>
    <row r="9" spans="1:4" ht="24.75">
      <c r="A9" s="42" t="s">
        <v>25</v>
      </c>
      <c r="B9" s="41">
        <v>64200</v>
      </c>
      <c r="C9" s="44" t="s">
        <v>26</v>
      </c>
      <c r="D9" s="41">
        <f aca="true" t="shared" si="0" ref="D9:D23">B9</f>
        <v>64200</v>
      </c>
    </row>
    <row r="10" spans="1:4" ht="24.75">
      <c r="A10" s="42" t="s">
        <v>27</v>
      </c>
      <c r="B10" s="41">
        <v>303429</v>
      </c>
      <c r="C10" s="44" t="s">
        <v>28</v>
      </c>
      <c r="D10" s="41">
        <f t="shared" si="0"/>
        <v>303429</v>
      </c>
    </row>
    <row r="11" spans="1:4" ht="24.75">
      <c r="A11" s="42" t="s">
        <v>29</v>
      </c>
      <c r="B11" s="41">
        <v>803300</v>
      </c>
      <c r="C11" s="45" t="s">
        <v>30</v>
      </c>
      <c r="D11" s="41">
        <f t="shared" si="0"/>
        <v>803300</v>
      </c>
    </row>
    <row r="12" spans="1:4" ht="24.75">
      <c r="A12" s="42" t="s">
        <v>31</v>
      </c>
      <c r="B12" s="41">
        <v>98000</v>
      </c>
      <c r="C12" s="44" t="s">
        <v>28</v>
      </c>
      <c r="D12" s="41">
        <f t="shared" si="0"/>
        <v>98000</v>
      </c>
    </row>
    <row r="13" spans="1:4" ht="24.75">
      <c r="A13" s="42" t="s">
        <v>32</v>
      </c>
      <c r="B13" s="41">
        <v>916500</v>
      </c>
      <c r="C13" s="43" t="s">
        <v>24</v>
      </c>
      <c r="D13" s="41">
        <f t="shared" si="0"/>
        <v>916500</v>
      </c>
    </row>
    <row r="14" spans="1:4" ht="24.75">
      <c r="A14" s="42" t="s">
        <v>33</v>
      </c>
      <c r="B14" s="41">
        <v>1159800</v>
      </c>
      <c r="C14" s="44" t="s">
        <v>28</v>
      </c>
      <c r="D14" s="41">
        <f t="shared" si="0"/>
        <v>1159800</v>
      </c>
    </row>
    <row r="15" spans="1:4" ht="24.75">
      <c r="A15" s="42" t="s">
        <v>338</v>
      </c>
      <c r="B15" s="41">
        <v>1604047</v>
      </c>
      <c r="C15" s="46" t="s">
        <v>34</v>
      </c>
      <c r="D15" s="41">
        <f t="shared" si="0"/>
        <v>1604047</v>
      </c>
    </row>
    <row r="16" spans="1:4" ht="24.75">
      <c r="A16" s="42" t="s">
        <v>35</v>
      </c>
      <c r="B16" s="41">
        <v>1019200</v>
      </c>
      <c r="C16" s="46" t="s">
        <v>34</v>
      </c>
      <c r="D16" s="41">
        <f t="shared" si="0"/>
        <v>1019200</v>
      </c>
    </row>
    <row r="17" spans="1:4" ht="24.75">
      <c r="A17" s="42" t="s">
        <v>36</v>
      </c>
      <c r="B17" s="41">
        <v>267759</v>
      </c>
      <c r="C17" s="44" t="s">
        <v>28</v>
      </c>
      <c r="D17" s="41">
        <f t="shared" si="0"/>
        <v>267759</v>
      </c>
    </row>
    <row r="18" spans="1:5" ht="24.75">
      <c r="A18" s="42" t="s">
        <v>37</v>
      </c>
      <c r="B18" s="41">
        <v>425900</v>
      </c>
      <c r="C18" s="46" t="s">
        <v>38</v>
      </c>
      <c r="D18" s="41">
        <f t="shared" si="0"/>
        <v>425900</v>
      </c>
      <c r="E18" s="51">
        <v>88000</v>
      </c>
    </row>
    <row r="19" spans="1:4" ht="24.75">
      <c r="A19" s="42" t="s">
        <v>39</v>
      </c>
      <c r="B19" s="41">
        <v>166000</v>
      </c>
      <c r="C19" s="46" t="s">
        <v>40</v>
      </c>
      <c r="D19" s="41">
        <f t="shared" si="0"/>
        <v>166000</v>
      </c>
    </row>
    <row r="20" spans="1:4" ht="24.75">
      <c r="A20" s="42" t="s">
        <v>41</v>
      </c>
      <c r="B20" s="41">
        <v>74400</v>
      </c>
      <c r="C20" s="46" t="s">
        <v>57</v>
      </c>
      <c r="D20" s="41">
        <f t="shared" si="0"/>
        <v>74400</v>
      </c>
    </row>
    <row r="21" spans="1:4" ht="24.75">
      <c r="A21" s="42" t="s">
        <v>42</v>
      </c>
      <c r="B21" s="41">
        <v>116000</v>
      </c>
      <c r="C21" s="46" t="s">
        <v>57</v>
      </c>
      <c r="D21" s="41">
        <f t="shared" si="0"/>
        <v>116000</v>
      </c>
    </row>
    <row r="22" spans="1:5" s="26" customFormat="1" ht="24.75">
      <c r="A22" s="42" t="s">
        <v>43</v>
      </c>
      <c r="B22" s="41">
        <v>27000</v>
      </c>
      <c r="C22" s="46" t="s">
        <v>57</v>
      </c>
      <c r="D22" s="41">
        <f t="shared" si="0"/>
        <v>27000</v>
      </c>
      <c r="E22" s="51"/>
    </row>
    <row r="23" spans="1:5" s="26" customFormat="1" ht="24.75">
      <c r="A23" s="42" t="s">
        <v>58</v>
      </c>
      <c r="B23" s="41">
        <v>19000</v>
      </c>
      <c r="C23" s="46"/>
      <c r="D23" s="41">
        <f t="shared" si="0"/>
        <v>19000</v>
      </c>
      <c r="E23" s="51"/>
    </row>
    <row r="24" spans="1:5" s="26" customFormat="1" ht="24.75">
      <c r="A24" s="42"/>
      <c r="B24" s="41"/>
      <c r="C24" s="46"/>
      <c r="D24" s="41"/>
      <c r="E24" s="51"/>
    </row>
    <row r="25" spans="1:5" s="26" customFormat="1" ht="24.75">
      <c r="A25" s="47" t="s">
        <v>44</v>
      </c>
      <c r="B25" s="41"/>
      <c r="C25" s="60"/>
      <c r="D25" s="41"/>
      <c r="E25" s="51"/>
    </row>
    <row r="26" spans="1:5" s="26" customFormat="1" ht="24.75">
      <c r="A26" s="42" t="s">
        <v>45</v>
      </c>
      <c r="B26" s="41">
        <v>3751187.96</v>
      </c>
      <c r="C26" s="46" t="s">
        <v>46</v>
      </c>
      <c r="D26" s="41">
        <f>B26</f>
        <v>3751187.96</v>
      </c>
      <c r="E26" s="51">
        <v>345000</v>
      </c>
    </row>
    <row r="27" spans="1:5" s="26" customFormat="1" ht="24.75">
      <c r="A27" s="42" t="s">
        <v>47</v>
      </c>
      <c r="B27" s="41">
        <v>804775</v>
      </c>
      <c r="C27" s="46" t="s">
        <v>46</v>
      </c>
      <c r="D27" s="41">
        <f aca="true" t="shared" si="1" ref="D27:D34">B27</f>
        <v>804775</v>
      </c>
      <c r="E27" s="51"/>
    </row>
    <row r="28" spans="1:5" s="26" customFormat="1" ht="24.75">
      <c r="A28" s="42" t="s">
        <v>48</v>
      </c>
      <c r="B28" s="41">
        <v>12897850</v>
      </c>
      <c r="C28" s="46" t="s">
        <v>46</v>
      </c>
      <c r="D28" s="41">
        <f t="shared" si="1"/>
        <v>12897850</v>
      </c>
      <c r="E28" s="51">
        <v>5984950</v>
      </c>
    </row>
    <row r="29" spans="1:5" s="26" customFormat="1" ht="24.75">
      <c r="A29" s="42" t="s">
        <v>49</v>
      </c>
      <c r="B29" s="41">
        <v>1788408.55</v>
      </c>
      <c r="C29" s="46" t="s">
        <v>46</v>
      </c>
      <c r="D29" s="41">
        <f t="shared" si="1"/>
        <v>1788408.55</v>
      </c>
      <c r="E29" s="51"/>
    </row>
    <row r="30" spans="1:5" s="26" customFormat="1" ht="24.75">
      <c r="A30" s="42" t="s">
        <v>50</v>
      </c>
      <c r="B30" s="41">
        <v>192600</v>
      </c>
      <c r="C30" s="46" t="s">
        <v>46</v>
      </c>
      <c r="D30" s="41">
        <f t="shared" si="1"/>
        <v>192600</v>
      </c>
      <c r="E30" s="51"/>
    </row>
    <row r="31" spans="1:5" s="26" customFormat="1" ht="24.75">
      <c r="A31" s="42" t="s">
        <v>51</v>
      </c>
      <c r="B31" s="41">
        <v>1447262</v>
      </c>
      <c r="C31" s="46" t="s">
        <v>46</v>
      </c>
      <c r="D31" s="41">
        <f t="shared" si="1"/>
        <v>1447262</v>
      </c>
      <c r="E31" s="51"/>
    </row>
    <row r="32" spans="1:5" s="26" customFormat="1" ht="24.75">
      <c r="A32" s="42" t="s">
        <v>52</v>
      </c>
      <c r="B32" s="41">
        <v>514308</v>
      </c>
      <c r="C32" s="46" t="s">
        <v>46</v>
      </c>
      <c r="D32" s="41">
        <f t="shared" si="1"/>
        <v>514308</v>
      </c>
      <c r="E32" s="51"/>
    </row>
    <row r="33" spans="1:5" s="26" customFormat="1" ht="24.75">
      <c r="A33" s="42" t="s">
        <v>53</v>
      </c>
      <c r="B33" s="41">
        <v>196225</v>
      </c>
      <c r="C33" s="46" t="s">
        <v>46</v>
      </c>
      <c r="D33" s="41">
        <f t="shared" si="1"/>
        <v>196225</v>
      </c>
      <c r="E33" s="51"/>
    </row>
    <row r="34" spans="1:5" s="26" customFormat="1" ht="24.75">
      <c r="A34" s="57" t="s">
        <v>55</v>
      </c>
      <c r="B34" s="41">
        <v>1535840</v>
      </c>
      <c r="C34" s="46" t="s">
        <v>46</v>
      </c>
      <c r="D34" s="41">
        <f t="shared" si="1"/>
        <v>1535840</v>
      </c>
      <c r="E34" s="51">
        <v>46000</v>
      </c>
    </row>
    <row r="35" spans="1:4" ht="24.75">
      <c r="A35" s="48"/>
      <c r="B35" s="50"/>
      <c r="C35" s="56"/>
      <c r="D35" s="50"/>
    </row>
    <row r="36" spans="1:4" ht="24.75">
      <c r="A36" s="48"/>
      <c r="B36" s="50"/>
      <c r="C36" s="56"/>
      <c r="D36" s="50"/>
    </row>
    <row r="37" spans="1:4" ht="24.75">
      <c r="A37" s="48"/>
      <c r="B37" s="50"/>
      <c r="C37" s="56"/>
      <c r="D37" s="50"/>
    </row>
    <row r="38" spans="1:5" ht="24.75">
      <c r="A38" s="48"/>
      <c r="B38" s="49" t="s">
        <v>54</v>
      </c>
      <c r="C38" s="56"/>
      <c r="D38" s="50"/>
      <c r="E38" s="50"/>
    </row>
    <row r="39" spans="1:5" ht="24.75">
      <c r="A39" s="48"/>
      <c r="B39" s="50"/>
      <c r="C39" s="56"/>
      <c r="D39" s="50"/>
      <c r="E39" s="50"/>
    </row>
    <row r="40" spans="1:4" ht="24.75">
      <c r="A40" s="36" t="s">
        <v>19</v>
      </c>
      <c r="B40" s="37" t="s">
        <v>20</v>
      </c>
      <c r="C40" s="370" t="s">
        <v>364</v>
      </c>
      <c r="D40" s="370"/>
    </row>
    <row r="41" spans="1:4" ht="24.75">
      <c r="A41" s="38"/>
      <c r="B41" s="39"/>
      <c r="C41" s="60" t="s">
        <v>21</v>
      </c>
      <c r="D41" s="60" t="s">
        <v>8</v>
      </c>
    </row>
    <row r="42" spans="1:4" ht="24.75">
      <c r="A42" s="48" t="s">
        <v>56</v>
      </c>
      <c r="B42" s="41">
        <v>39000</v>
      </c>
      <c r="C42" s="46" t="s">
        <v>57</v>
      </c>
      <c r="D42" s="41">
        <f>B42</f>
        <v>39000</v>
      </c>
    </row>
    <row r="43" spans="2:5" ht="24.75">
      <c r="B43" s="62">
        <f>SUM(B7:B42)</f>
        <v>37936891.51</v>
      </c>
      <c r="C43" s="63"/>
      <c r="D43" s="62">
        <f>SUM(D7:D42)</f>
        <v>37936891.51</v>
      </c>
      <c r="E43" s="153">
        <f>SUM(E7:E42)</f>
        <v>6628450</v>
      </c>
    </row>
    <row r="45" ht="24.75">
      <c r="A45" s="26" t="s">
        <v>365</v>
      </c>
    </row>
    <row r="46" spans="1:3" ht="24.75">
      <c r="A46" s="26" t="s">
        <v>368</v>
      </c>
      <c r="C46" s="199"/>
    </row>
    <row r="47" spans="1:3" ht="24.75">
      <c r="A47" s="26" t="s">
        <v>369</v>
      </c>
      <c r="C47" s="199"/>
    </row>
    <row r="48" ht="24.75">
      <c r="C48" s="199"/>
    </row>
    <row r="49" ht="24.75">
      <c r="C49" s="199"/>
    </row>
    <row r="50" ht="24.75">
      <c r="C50" s="199"/>
    </row>
    <row r="51" spans="1:5" ht="22.5">
      <c r="A51" s="19"/>
      <c r="B51" s="19"/>
      <c r="C51" s="20"/>
      <c r="D51" s="4"/>
      <c r="E51" s="16"/>
    </row>
    <row r="52" spans="1:5" ht="24.75">
      <c r="A52" s="52"/>
      <c r="B52" s="53"/>
      <c r="C52" s="54"/>
      <c r="D52" s="55"/>
      <c r="E52" s="154"/>
    </row>
    <row r="53" spans="1:5" ht="22.5">
      <c r="A53" s="19"/>
      <c r="B53" s="19"/>
      <c r="C53" s="20"/>
      <c r="D53" s="4"/>
      <c r="E53" s="16"/>
    </row>
    <row r="54" spans="1:5" ht="22.5">
      <c r="A54" s="19"/>
      <c r="B54" s="19"/>
      <c r="C54" s="20"/>
      <c r="D54" s="4"/>
      <c r="E54" s="16"/>
    </row>
    <row r="55" spans="1:5" ht="22.5">
      <c r="A55" s="19"/>
      <c r="B55" s="19"/>
      <c r="C55" s="20"/>
      <c r="D55" s="4"/>
      <c r="E55" s="16"/>
    </row>
    <row r="56" ht="24.75">
      <c r="A56" s="61"/>
    </row>
  </sheetData>
  <sheetProtection/>
  <mergeCells count="6">
    <mergeCell ref="C40:D40"/>
    <mergeCell ref="A1:D1"/>
    <mergeCell ref="A2:D2"/>
    <mergeCell ref="A3:D3"/>
    <mergeCell ref="A4:D4"/>
    <mergeCell ref="C5:D5"/>
  </mergeCells>
  <printOptions/>
  <pageMargins left="1.3779527559055118" right="0.31496062992125984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9">
      <selection activeCell="A22" sqref="A22:H26"/>
    </sheetView>
  </sheetViews>
  <sheetFormatPr defaultColWidth="9.140625" defaultRowHeight="12.75"/>
  <cols>
    <col min="1" max="7" width="9.140625" style="8" customWidth="1"/>
    <col min="8" max="8" width="18.00390625" style="8" customWidth="1"/>
    <col min="9" max="9" width="9.140625" style="1" customWidth="1"/>
  </cols>
  <sheetData>
    <row r="1" spans="1:8" ht="24.75">
      <c r="A1" s="371" t="s">
        <v>18</v>
      </c>
      <c r="B1" s="371"/>
      <c r="C1" s="371"/>
      <c r="D1" s="371"/>
      <c r="E1" s="371"/>
      <c r="F1" s="371"/>
      <c r="G1" s="371"/>
      <c r="H1" s="371"/>
    </row>
    <row r="2" spans="1:8" ht="24.75">
      <c r="A2" s="371" t="s">
        <v>64</v>
      </c>
      <c r="B2" s="371"/>
      <c r="C2" s="371"/>
      <c r="D2" s="371"/>
      <c r="E2" s="371"/>
      <c r="F2" s="371"/>
      <c r="G2" s="371"/>
      <c r="H2" s="371"/>
    </row>
    <row r="3" spans="1:8" ht="24.75">
      <c r="A3" s="371" t="s">
        <v>65</v>
      </c>
      <c r="B3" s="371"/>
      <c r="C3" s="371"/>
      <c r="D3" s="371"/>
      <c r="E3" s="371"/>
      <c r="F3" s="371"/>
      <c r="G3" s="371"/>
      <c r="H3" s="371"/>
    </row>
    <row r="4" spans="1:8" ht="24.75">
      <c r="A4" s="74"/>
      <c r="B4" s="74"/>
      <c r="C4" s="74"/>
      <c r="D4" s="74"/>
      <c r="E4" s="74"/>
      <c r="F4" s="74"/>
      <c r="G4" s="74"/>
      <c r="H4" s="74"/>
    </row>
    <row r="5" ht="22.5">
      <c r="A5" s="77" t="s">
        <v>342</v>
      </c>
    </row>
    <row r="6" spans="1:8" ht="22.5">
      <c r="A6" s="8" t="s">
        <v>2</v>
      </c>
      <c r="H6" s="9"/>
    </row>
    <row r="7" ht="22.5">
      <c r="A7" s="8" t="s">
        <v>3</v>
      </c>
    </row>
    <row r="8" spans="2:8" ht="22.5">
      <c r="B8" s="8" t="s">
        <v>496</v>
      </c>
      <c r="E8" s="8" t="s">
        <v>495</v>
      </c>
      <c r="H8" s="9">
        <v>16754122.73</v>
      </c>
    </row>
    <row r="9" spans="2:8" ht="22.5">
      <c r="B9" s="8" t="s">
        <v>497</v>
      </c>
      <c r="E9" s="8" t="s">
        <v>498</v>
      </c>
      <c r="H9" s="9">
        <v>16190189.78</v>
      </c>
    </row>
    <row r="10" spans="2:8" ht="22.5">
      <c r="B10" s="8" t="s">
        <v>499</v>
      </c>
      <c r="E10" s="8" t="s">
        <v>502</v>
      </c>
      <c r="H10" s="9">
        <v>148136.16</v>
      </c>
    </row>
    <row r="11" spans="2:8" ht="22.5">
      <c r="B11" s="8" t="s">
        <v>501</v>
      </c>
      <c r="E11" s="8" t="s">
        <v>500</v>
      </c>
      <c r="H11" s="9">
        <v>15705992.84</v>
      </c>
    </row>
    <row r="12" spans="2:8" ht="22.5">
      <c r="B12" s="8" t="s">
        <v>506</v>
      </c>
      <c r="E12" s="8" t="s">
        <v>503</v>
      </c>
      <c r="H12" s="9">
        <v>11876199.86</v>
      </c>
    </row>
    <row r="13" spans="2:8" ht="22.5">
      <c r="B13" s="8" t="s">
        <v>504</v>
      </c>
      <c r="E13" s="8" t="s">
        <v>503</v>
      </c>
      <c r="H13" s="9">
        <v>168.05</v>
      </c>
    </row>
    <row r="14" spans="2:8" ht="22.5">
      <c r="B14" s="8" t="s">
        <v>504</v>
      </c>
      <c r="E14" s="8" t="s">
        <v>505</v>
      </c>
      <c r="H14" s="9">
        <v>15619.85</v>
      </c>
    </row>
    <row r="15" spans="5:8" ht="23.25" thickBot="1">
      <c r="E15" s="10" t="s">
        <v>4</v>
      </c>
      <c r="H15" s="11">
        <f>SUM(H8:H14)</f>
        <v>60690429.269999996</v>
      </c>
    </row>
    <row r="16" spans="5:8" ht="23.25" thickTop="1">
      <c r="E16" s="10"/>
      <c r="H16" s="12"/>
    </row>
    <row r="17" spans="5:8" ht="22.5">
      <c r="E17" s="10"/>
      <c r="H17" s="12"/>
    </row>
    <row r="18" spans="5:8" ht="22.5">
      <c r="E18" s="10"/>
      <c r="H18" s="12"/>
    </row>
    <row r="19" spans="5:8" ht="22.5">
      <c r="E19" s="10"/>
      <c r="H19" s="12"/>
    </row>
    <row r="22" spans="1:3" s="28" customFormat="1" ht="22.5">
      <c r="A22" s="19"/>
      <c r="B22" s="19"/>
      <c r="C22" s="19"/>
    </row>
    <row r="23" spans="1:3" s="28" customFormat="1" ht="22.5">
      <c r="A23" s="20"/>
      <c r="B23" s="21"/>
      <c r="C23" s="22"/>
    </row>
    <row r="24" spans="1:3" s="28" customFormat="1" ht="22.5">
      <c r="A24" s="19"/>
      <c r="B24" s="19"/>
      <c r="C24" s="19"/>
    </row>
    <row r="25" spans="1:3" s="28" customFormat="1" ht="22.5">
      <c r="A25" s="19"/>
      <c r="B25" s="19"/>
      <c r="C25" s="19"/>
    </row>
    <row r="26" spans="1:3" s="28" customFormat="1" ht="22.5">
      <c r="A26" s="19"/>
      <c r="B26" s="19"/>
      <c r="C26" s="19"/>
    </row>
  </sheetData>
  <sheetProtection/>
  <mergeCells count="3">
    <mergeCell ref="A1:H1"/>
    <mergeCell ref="A2:H2"/>
    <mergeCell ref="A3:H3"/>
  </mergeCells>
  <printOptions/>
  <pageMargins left="1.12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112" zoomScaleSheetLayoutView="112" zoomScalePageLayoutView="0" workbookViewId="0" topLeftCell="A18">
      <selection activeCell="C30" sqref="C30"/>
    </sheetView>
  </sheetViews>
  <sheetFormatPr defaultColWidth="9.140625" defaultRowHeight="12.75"/>
  <cols>
    <col min="1" max="1" width="42.57421875" style="8" customWidth="1"/>
    <col min="2" max="4" width="14.57421875" style="8" customWidth="1"/>
    <col min="5" max="6" width="9.140625" style="8" customWidth="1"/>
    <col min="7" max="7" width="12.140625" style="8" customWidth="1"/>
    <col min="8" max="8" width="16.421875" style="86" customWidth="1"/>
  </cols>
  <sheetData>
    <row r="1" spans="1:8" ht="24.75">
      <c r="A1" s="371" t="s">
        <v>18</v>
      </c>
      <c r="B1" s="371"/>
      <c r="C1" s="371"/>
      <c r="D1" s="371"/>
      <c r="E1" s="75"/>
      <c r="F1" s="75"/>
      <c r="G1" s="75"/>
      <c r="H1" s="136"/>
    </row>
    <row r="2" spans="1:8" ht="24.75">
      <c r="A2" s="371" t="s">
        <v>64</v>
      </c>
      <c r="B2" s="371"/>
      <c r="C2" s="371"/>
      <c r="D2" s="371"/>
      <c r="E2" s="75"/>
      <c r="F2" s="75"/>
      <c r="G2" s="75"/>
      <c r="H2" s="136"/>
    </row>
    <row r="3" spans="1:8" ht="24.75">
      <c r="A3" s="371" t="s">
        <v>65</v>
      </c>
      <c r="B3" s="371"/>
      <c r="C3" s="371"/>
      <c r="D3" s="371"/>
      <c r="E3" s="75"/>
      <c r="F3" s="75"/>
      <c r="G3" s="75"/>
      <c r="H3" s="136"/>
    </row>
    <row r="4" spans="1:8" ht="24.75">
      <c r="A4" s="74"/>
      <c r="B4" s="74"/>
      <c r="C4" s="74"/>
      <c r="D4" s="74"/>
      <c r="E4" s="75"/>
      <c r="F4" s="75"/>
      <c r="G4" s="75"/>
      <c r="H4" s="136"/>
    </row>
    <row r="5" ht="22.5">
      <c r="A5" s="77" t="s">
        <v>343</v>
      </c>
    </row>
    <row r="6" spans="1:8" ht="22.5">
      <c r="A6" s="78" t="s">
        <v>66</v>
      </c>
      <c r="B6" s="78" t="s">
        <v>67</v>
      </c>
      <c r="C6" s="78" t="s">
        <v>68</v>
      </c>
      <c r="D6" s="78" t="s">
        <v>8</v>
      </c>
      <c r="H6" s="12"/>
    </row>
    <row r="7" spans="1:8" ht="22.5">
      <c r="A7" s="79" t="s">
        <v>69</v>
      </c>
      <c r="B7" s="80">
        <v>2558</v>
      </c>
      <c r="C7" s="80">
        <v>1</v>
      </c>
      <c r="D7" s="81">
        <v>3000</v>
      </c>
      <c r="H7" s="12"/>
    </row>
    <row r="8" spans="1:8" ht="22.5">
      <c r="A8" s="377" t="s">
        <v>4</v>
      </c>
      <c r="B8" s="378"/>
      <c r="C8" s="78">
        <v>1</v>
      </c>
      <c r="D8" s="215">
        <f>SUM(D7)</f>
        <v>3000</v>
      </c>
      <c r="H8" s="12"/>
    </row>
    <row r="9" spans="1:8" ht="22.5">
      <c r="A9" s="82" t="s">
        <v>70</v>
      </c>
      <c r="B9" s="83">
        <v>2558</v>
      </c>
      <c r="C9" s="83">
        <v>14</v>
      </c>
      <c r="D9" s="84">
        <v>532</v>
      </c>
      <c r="H9" s="12"/>
    </row>
    <row r="10" spans="1:8" ht="22.5">
      <c r="A10" s="379" t="s">
        <v>4</v>
      </c>
      <c r="B10" s="379"/>
      <c r="C10" s="78">
        <v>14</v>
      </c>
      <c r="D10" s="215">
        <f>SUM(D9)</f>
        <v>532</v>
      </c>
      <c r="H10" s="12"/>
    </row>
    <row r="11" spans="1:8" ht="22.5">
      <c r="A11" s="82" t="s">
        <v>71</v>
      </c>
      <c r="B11" s="83">
        <v>2558</v>
      </c>
      <c r="C11" s="83">
        <v>1</v>
      </c>
      <c r="D11" s="84">
        <v>100</v>
      </c>
      <c r="H11" s="12"/>
    </row>
    <row r="12" spans="1:8" ht="22.5">
      <c r="A12" s="379" t="s">
        <v>4</v>
      </c>
      <c r="B12" s="379"/>
      <c r="C12" s="78">
        <v>1</v>
      </c>
      <c r="D12" s="215">
        <f>SUM(D11)</f>
        <v>100</v>
      </c>
      <c r="H12" s="12"/>
    </row>
    <row r="13" spans="1:8" ht="23.25" thickBot="1">
      <c r="A13" s="375" t="s">
        <v>72</v>
      </c>
      <c r="B13" s="376"/>
      <c r="C13" s="216">
        <f>C8+C10+C12</f>
        <v>16</v>
      </c>
      <c r="D13" s="217">
        <f>D8+D10+D12</f>
        <v>3632</v>
      </c>
      <c r="H13" s="14">
        <f>SUM(H6:H12)</f>
        <v>0</v>
      </c>
    </row>
    <row r="14" spans="2:8" ht="22.5">
      <c r="B14" s="76"/>
      <c r="C14" s="76"/>
      <c r="H14" s="14"/>
    </row>
    <row r="15" spans="2:8" ht="22.5">
      <c r="B15" s="76"/>
      <c r="C15" s="76"/>
      <c r="H15" s="14"/>
    </row>
    <row r="16" spans="2:8" ht="22.5">
      <c r="B16" s="76"/>
      <c r="C16" s="76"/>
      <c r="H16" s="14"/>
    </row>
    <row r="17" spans="1:3" s="28" customFormat="1" ht="22.5">
      <c r="A17" s="19"/>
      <c r="B17" s="19"/>
      <c r="C17" s="19"/>
    </row>
    <row r="18" spans="1:8" ht="22.5">
      <c r="A18" s="19"/>
      <c r="B18" s="19"/>
      <c r="C18" s="19"/>
      <c r="D18" s="23"/>
      <c r="E18"/>
      <c r="F18"/>
      <c r="G18"/>
      <c r="H18" s="137"/>
    </row>
    <row r="19" spans="1:8" ht="22.5">
      <c r="A19" s="20"/>
      <c r="B19" s="21"/>
      <c r="C19" s="22"/>
      <c r="D19" s="23"/>
      <c r="E19" s="28"/>
      <c r="F19" s="28"/>
      <c r="G19" s="28"/>
      <c r="H19" s="66"/>
    </row>
    <row r="20" spans="1:8" ht="22.5">
      <c r="A20" s="19"/>
      <c r="B20" s="19"/>
      <c r="C20" s="19"/>
      <c r="D20" s="23"/>
      <c r="E20" s="28"/>
      <c r="F20" s="28"/>
      <c r="G20" s="28"/>
      <c r="H20" s="66"/>
    </row>
    <row r="21" spans="1:8" ht="22.5">
      <c r="A21" s="19"/>
      <c r="B21" s="19"/>
      <c r="C21" s="19"/>
      <c r="D21" s="23"/>
      <c r="E21" s="28"/>
      <c r="F21" s="28"/>
      <c r="G21" s="28"/>
      <c r="H21" s="66"/>
    </row>
    <row r="22" spans="1:8" ht="22.5">
      <c r="A22" s="19"/>
      <c r="B22" s="19"/>
      <c r="C22" s="19"/>
      <c r="D22" s="23"/>
      <c r="E22" s="28"/>
      <c r="F22" s="28"/>
      <c r="G22" s="28"/>
      <c r="H22" s="66"/>
    </row>
    <row r="23" ht="22.5">
      <c r="A23" s="23"/>
    </row>
    <row r="24" spans="1:8" ht="22.5">
      <c r="A24" s="373"/>
      <c r="B24" s="373"/>
      <c r="C24" s="373"/>
      <c r="D24" s="373"/>
      <c r="E24" s="373"/>
      <c r="F24" s="373"/>
      <c r="G24" s="373"/>
      <c r="H24" s="373"/>
    </row>
    <row r="25" spans="1:8" ht="22.5">
      <c r="A25" s="374"/>
      <c r="B25" s="374"/>
      <c r="C25" s="374"/>
      <c r="D25" s="374"/>
      <c r="E25" s="374"/>
      <c r="F25" s="374"/>
      <c r="G25" s="374"/>
      <c r="H25" s="374"/>
    </row>
    <row r="31" ht="22.5">
      <c r="H31" s="14"/>
    </row>
  </sheetData>
  <sheetProtection/>
  <mergeCells count="9">
    <mergeCell ref="A24:H24"/>
    <mergeCell ref="A25:H25"/>
    <mergeCell ref="A1:D1"/>
    <mergeCell ref="A2:D2"/>
    <mergeCell ref="A3:D3"/>
    <mergeCell ref="A13:B13"/>
    <mergeCell ref="A8:B8"/>
    <mergeCell ref="A10:B10"/>
    <mergeCell ref="A12:B12"/>
  </mergeCells>
  <printOptions/>
  <pageMargins left="1.5748031496062993" right="0.35433070866141736" top="0.7874015748031497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112" zoomScaleSheetLayoutView="112" zoomScalePageLayoutView="0" workbookViewId="0" topLeftCell="A13">
      <selection activeCell="A18" sqref="A18:H24"/>
    </sheetView>
  </sheetViews>
  <sheetFormatPr defaultColWidth="9.140625" defaultRowHeight="12.75"/>
  <cols>
    <col min="1" max="6" width="9.140625" style="8" customWidth="1"/>
    <col min="7" max="7" width="17.421875" style="8" customWidth="1"/>
    <col min="8" max="8" width="15.00390625" style="8" customWidth="1"/>
  </cols>
  <sheetData>
    <row r="1" spans="1:8" ht="24.75">
      <c r="A1" s="371" t="s">
        <v>18</v>
      </c>
      <c r="B1" s="371"/>
      <c r="C1" s="371"/>
      <c r="D1" s="371"/>
      <c r="E1" s="371"/>
      <c r="F1" s="371"/>
      <c r="G1" s="371"/>
      <c r="H1" s="371"/>
    </row>
    <row r="2" spans="1:8" ht="24.75">
      <c r="A2" s="371" t="s">
        <v>64</v>
      </c>
      <c r="B2" s="371"/>
      <c r="C2" s="371"/>
      <c r="D2" s="371"/>
      <c r="E2" s="371"/>
      <c r="F2" s="371"/>
      <c r="G2" s="371"/>
      <c r="H2" s="371"/>
    </row>
    <row r="3" spans="1:8" ht="24.75">
      <c r="A3" s="371" t="s">
        <v>65</v>
      </c>
      <c r="B3" s="371"/>
      <c r="C3" s="371"/>
      <c r="D3" s="371"/>
      <c r="E3" s="371"/>
      <c r="F3" s="371"/>
      <c r="G3" s="371"/>
      <c r="H3" s="371"/>
    </row>
    <row r="4" spans="1:8" ht="24.75">
      <c r="A4" s="74"/>
      <c r="B4" s="74"/>
      <c r="C4" s="74"/>
      <c r="D4" s="74"/>
      <c r="E4" s="74"/>
      <c r="F4" s="74"/>
      <c r="G4" s="74"/>
      <c r="H4" s="74"/>
    </row>
    <row r="5" ht="22.5">
      <c r="A5" s="77" t="s">
        <v>344</v>
      </c>
    </row>
    <row r="6" spans="2:8" ht="22.5">
      <c r="B6" s="8" t="s">
        <v>5</v>
      </c>
      <c r="H6" s="9">
        <v>14919.7</v>
      </c>
    </row>
    <row r="7" spans="2:8" ht="22.5">
      <c r="B7" s="8" t="s">
        <v>60</v>
      </c>
      <c r="H7" s="9">
        <v>17903.64</v>
      </c>
    </row>
    <row r="8" spans="2:8" ht="22.5">
      <c r="B8" s="8" t="s">
        <v>6</v>
      </c>
      <c r="H8" s="9">
        <v>747136.65</v>
      </c>
    </row>
    <row r="9" spans="2:8" ht="22.5">
      <c r="B9" s="8" t="s">
        <v>61</v>
      </c>
      <c r="H9" s="9">
        <v>21064.77</v>
      </c>
    </row>
    <row r="10" spans="2:8" ht="22.5">
      <c r="B10" s="8" t="s">
        <v>62</v>
      </c>
      <c r="H10" s="9">
        <v>49161.13</v>
      </c>
    </row>
    <row r="11" spans="2:8" ht="22.5">
      <c r="B11" s="8" t="s">
        <v>73</v>
      </c>
      <c r="H11" s="9">
        <v>12240</v>
      </c>
    </row>
    <row r="12" spans="2:8" ht="22.5">
      <c r="B12" s="8" t="s">
        <v>74</v>
      </c>
      <c r="H12" s="9">
        <v>168.05</v>
      </c>
    </row>
    <row r="13" ht="22.5">
      <c r="H13" s="9"/>
    </row>
    <row r="14" ht="23.25" thickBot="1">
      <c r="H14" s="69">
        <f>SUM(H6:H13)</f>
        <v>862593.9400000001</v>
      </c>
    </row>
    <row r="15" ht="23.25" thickTop="1">
      <c r="H15" s="14"/>
    </row>
    <row r="16" ht="22.5">
      <c r="H16" s="14"/>
    </row>
    <row r="17" ht="22.5">
      <c r="H17" s="14"/>
    </row>
    <row r="18" spans="1:8" ht="22.5">
      <c r="A18" s="19"/>
      <c r="B18" s="19"/>
      <c r="C18" s="19"/>
      <c r="D18" s="28"/>
      <c r="H18" s="14"/>
    </row>
    <row r="19" spans="1:8" ht="22.5">
      <c r="A19" s="19"/>
      <c r="B19" s="19"/>
      <c r="C19" s="19"/>
      <c r="D19"/>
      <c r="E19"/>
      <c r="F19"/>
      <c r="G19"/>
      <c r="H19"/>
    </row>
    <row r="20" spans="1:3" s="28" customFormat="1" ht="22.5">
      <c r="A20" s="20"/>
      <c r="B20" s="21"/>
      <c r="C20" s="22"/>
    </row>
    <row r="21" spans="1:3" s="28" customFormat="1" ht="22.5">
      <c r="A21" s="19"/>
      <c r="B21" s="19"/>
      <c r="C21" s="19"/>
    </row>
    <row r="22" spans="1:3" s="28" customFormat="1" ht="22.5">
      <c r="A22" s="19"/>
      <c r="B22" s="19"/>
      <c r="C22" s="19"/>
    </row>
    <row r="23" spans="1:3" s="28" customFormat="1" ht="22.5">
      <c r="A23" s="19"/>
      <c r="B23" s="19"/>
      <c r="C23" s="19"/>
    </row>
    <row r="24" spans="1:9" s="28" customFormat="1" ht="22.5">
      <c r="A24" s="8"/>
      <c r="B24" s="8"/>
      <c r="C24" s="8"/>
      <c r="D24" s="8"/>
      <c r="E24" s="8"/>
      <c r="F24" s="8"/>
      <c r="G24" s="8"/>
      <c r="H24" s="8"/>
      <c r="I24" s="1"/>
    </row>
    <row r="25" spans="1:8" ht="22.5">
      <c r="A25" s="380"/>
      <c r="B25" s="380"/>
      <c r="C25" s="380"/>
      <c r="D25" s="380"/>
      <c r="E25" s="380"/>
      <c r="F25" s="380"/>
      <c r="G25" s="380"/>
      <c r="H25" s="380"/>
    </row>
    <row r="26" spans="1:8" ht="22.5">
      <c r="A26" s="374"/>
      <c r="B26" s="374"/>
      <c r="C26" s="374"/>
      <c r="D26" s="374"/>
      <c r="E26" s="374"/>
      <c r="F26" s="374"/>
      <c r="G26" s="374"/>
      <c r="H26" s="374"/>
    </row>
    <row r="32" ht="22.5">
      <c r="H32" s="14"/>
    </row>
  </sheetData>
  <sheetProtection/>
  <mergeCells count="5">
    <mergeCell ref="A26:H26"/>
    <mergeCell ref="A25:H25"/>
    <mergeCell ref="A1:H1"/>
    <mergeCell ref="A2:H2"/>
    <mergeCell ref="A3:H3"/>
  </mergeCells>
  <printOptions/>
  <pageMargins left="1.1811023622047245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4"/>
  <sheetViews>
    <sheetView view="pageBreakPreview" zoomScale="98" zoomScaleSheetLayoutView="98" zoomScalePageLayoutView="0" workbookViewId="0" topLeftCell="A70">
      <selection activeCell="A79" sqref="A79:F85"/>
    </sheetView>
  </sheetViews>
  <sheetFormatPr defaultColWidth="9.140625" defaultRowHeight="12.75"/>
  <cols>
    <col min="1" max="1" width="9.140625" style="196" customWidth="1"/>
    <col min="2" max="2" width="32.8515625" style="197" customWidth="1"/>
    <col min="3" max="3" width="55.28125" style="198" customWidth="1"/>
    <col min="4" max="6" width="18.140625" style="196" customWidth="1"/>
  </cols>
  <sheetData>
    <row r="1" spans="1:6" ht="26.25">
      <c r="A1" s="382" t="s">
        <v>214</v>
      </c>
      <c r="B1" s="382"/>
      <c r="C1" s="382"/>
      <c r="D1" s="382"/>
      <c r="E1" s="382"/>
      <c r="F1" s="382"/>
    </row>
    <row r="2" spans="1:6" ht="23.25">
      <c r="A2" s="383" t="s">
        <v>0</v>
      </c>
      <c r="B2" s="383"/>
      <c r="C2" s="383"/>
      <c r="D2" s="383"/>
      <c r="E2" s="383"/>
      <c r="F2" s="383"/>
    </row>
    <row r="3" spans="1:6" ht="23.25">
      <c r="A3" s="383" t="s">
        <v>189</v>
      </c>
      <c r="B3" s="383"/>
      <c r="C3" s="383"/>
      <c r="D3" s="383"/>
      <c r="E3" s="383"/>
      <c r="F3" s="383"/>
    </row>
    <row r="4" spans="1:6" ht="21">
      <c r="A4" s="384" t="s">
        <v>507</v>
      </c>
      <c r="B4" s="384"/>
      <c r="C4" s="384"/>
      <c r="D4" s="384"/>
      <c r="E4" s="384"/>
      <c r="F4" s="384"/>
    </row>
    <row r="5" spans="1:6" ht="19.5">
      <c r="A5" s="159" t="s">
        <v>215</v>
      </c>
      <c r="B5" s="160"/>
      <c r="C5" s="161" t="s">
        <v>7</v>
      </c>
      <c r="D5" s="362" t="s">
        <v>216</v>
      </c>
      <c r="E5" s="161" t="s">
        <v>8</v>
      </c>
      <c r="F5" s="362" t="s">
        <v>217</v>
      </c>
    </row>
    <row r="6" spans="1:6" ht="18.75">
      <c r="A6" s="162">
        <v>1</v>
      </c>
      <c r="B6" s="163" t="s">
        <v>218</v>
      </c>
      <c r="C6" s="164" t="s">
        <v>219</v>
      </c>
      <c r="D6" s="165" t="s">
        <v>220</v>
      </c>
      <c r="E6" s="142">
        <v>11550</v>
      </c>
      <c r="F6" s="166">
        <v>21571</v>
      </c>
    </row>
    <row r="7" spans="1:6" ht="18.75">
      <c r="A7" s="167">
        <v>2</v>
      </c>
      <c r="B7" s="168" t="s">
        <v>218</v>
      </c>
      <c r="C7" s="169" t="s">
        <v>221</v>
      </c>
      <c r="D7" s="170" t="s">
        <v>220</v>
      </c>
      <c r="E7" s="139">
        <v>13050</v>
      </c>
      <c r="F7" s="171">
        <v>21571</v>
      </c>
    </row>
    <row r="8" spans="1:6" ht="18.75">
      <c r="A8" s="167">
        <v>3</v>
      </c>
      <c r="B8" s="168" t="s">
        <v>218</v>
      </c>
      <c r="C8" s="172" t="s">
        <v>222</v>
      </c>
      <c r="D8" s="170" t="s">
        <v>223</v>
      </c>
      <c r="E8" s="139">
        <v>22950</v>
      </c>
      <c r="F8" s="171">
        <v>21664</v>
      </c>
    </row>
    <row r="9" spans="1:6" ht="18.75">
      <c r="A9" s="167">
        <v>4</v>
      </c>
      <c r="B9" s="168" t="s">
        <v>218</v>
      </c>
      <c r="C9" s="172" t="s">
        <v>224</v>
      </c>
      <c r="D9" s="170" t="s">
        <v>223</v>
      </c>
      <c r="E9" s="139">
        <v>21940</v>
      </c>
      <c r="F9" s="171">
        <v>21664</v>
      </c>
    </row>
    <row r="10" spans="1:6" ht="18.75">
      <c r="A10" s="167">
        <v>5</v>
      </c>
      <c r="B10" s="168" t="s">
        <v>218</v>
      </c>
      <c r="C10" s="172" t="s">
        <v>225</v>
      </c>
      <c r="D10" s="173" t="s">
        <v>226</v>
      </c>
      <c r="E10" s="139">
        <v>11045</v>
      </c>
      <c r="F10" s="171">
        <v>21691</v>
      </c>
    </row>
    <row r="11" spans="1:6" ht="18.75">
      <c r="A11" s="167">
        <v>6</v>
      </c>
      <c r="B11" s="168" t="s">
        <v>218</v>
      </c>
      <c r="C11" s="172" t="s">
        <v>227</v>
      </c>
      <c r="D11" s="173" t="s">
        <v>226</v>
      </c>
      <c r="E11" s="139">
        <v>8975</v>
      </c>
      <c r="F11" s="171">
        <v>21691</v>
      </c>
    </row>
    <row r="12" spans="1:6" ht="18.75">
      <c r="A12" s="167">
        <v>7</v>
      </c>
      <c r="B12" s="168" t="s">
        <v>228</v>
      </c>
      <c r="C12" s="172" t="s">
        <v>229</v>
      </c>
      <c r="D12" s="173" t="s">
        <v>230</v>
      </c>
      <c r="E12" s="139">
        <v>1300</v>
      </c>
      <c r="F12" s="171">
        <v>21663</v>
      </c>
    </row>
    <row r="13" spans="1:6" ht="18.75">
      <c r="A13" s="167">
        <v>8</v>
      </c>
      <c r="B13" s="168" t="s">
        <v>228</v>
      </c>
      <c r="C13" s="172" t="s">
        <v>231</v>
      </c>
      <c r="D13" s="173" t="s">
        <v>230</v>
      </c>
      <c r="E13" s="139">
        <v>750</v>
      </c>
      <c r="F13" s="171">
        <v>21663</v>
      </c>
    </row>
    <row r="14" spans="1:6" ht="18.75">
      <c r="A14" s="167">
        <v>9</v>
      </c>
      <c r="B14" s="168" t="s">
        <v>228</v>
      </c>
      <c r="C14" s="172" t="s">
        <v>232</v>
      </c>
      <c r="D14" s="173" t="s">
        <v>230</v>
      </c>
      <c r="E14" s="139">
        <v>1750</v>
      </c>
      <c r="F14" s="171">
        <v>21663</v>
      </c>
    </row>
    <row r="15" spans="1:6" ht="18.75">
      <c r="A15" s="174">
        <v>10</v>
      </c>
      <c r="B15" s="175" t="s">
        <v>228</v>
      </c>
      <c r="C15" s="172" t="s">
        <v>233</v>
      </c>
      <c r="D15" s="173" t="s">
        <v>230</v>
      </c>
      <c r="E15" s="139">
        <v>1550</v>
      </c>
      <c r="F15" s="171">
        <v>21663</v>
      </c>
    </row>
    <row r="16" spans="1:6" ht="18.75">
      <c r="A16" s="174">
        <v>11</v>
      </c>
      <c r="B16" s="175" t="s">
        <v>228</v>
      </c>
      <c r="C16" s="172" t="s">
        <v>234</v>
      </c>
      <c r="D16" s="173" t="s">
        <v>230</v>
      </c>
      <c r="E16" s="139">
        <v>1925</v>
      </c>
      <c r="F16" s="171">
        <v>21663</v>
      </c>
    </row>
    <row r="17" spans="1:6" ht="18.75">
      <c r="A17" s="174">
        <v>12</v>
      </c>
      <c r="B17" s="175" t="s">
        <v>218</v>
      </c>
      <c r="C17" s="172" t="s">
        <v>235</v>
      </c>
      <c r="D17" s="173" t="s">
        <v>236</v>
      </c>
      <c r="E17" s="139">
        <v>11150</v>
      </c>
      <c r="F17" s="171">
        <v>21691</v>
      </c>
    </row>
    <row r="18" spans="1:6" ht="18.75">
      <c r="A18" s="174">
        <v>13</v>
      </c>
      <c r="B18" s="175" t="s">
        <v>218</v>
      </c>
      <c r="C18" s="172" t="s">
        <v>237</v>
      </c>
      <c r="D18" s="173" t="s">
        <v>236</v>
      </c>
      <c r="E18" s="139">
        <v>13900</v>
      </c>
      <c r="F18" s="171">
        <v>21691</v>
      </c>
    </row>
    <row r="19" spans="1:6" ht="18.75">
      <c r="A19" s="174">
        <v>14</v>
      </c>
      <c r="B19" s="175" t="s">
        <v>218</v>
      </c>
      <c r="C19" s="172" t="s">
        <v>238</v>
      </c>
      <c r="D19" s="173" t="s">
        <v>236</v>
      </c>
      <c r="E19" s="139">
        <v>9250</v>
      </c>
      <c r="F19" s="171">
        <v>21691</v>
      </c>
    </row>
    <row r="20" spans="1:6" ht="18.75">
      <c r="A20" s="174">
        <v>15</v>
      </c>
      <c r="B20" s="175" t="s">
        <v>218</v>
      </c>
      <c r="C20" s="172" t="s">
        <v>239</v>
      </c>
      <c r="D20" s="173" t="s">
        <v>240</v>
      </c>
      <c r="E20" s="139">
        <v>9400</v>
      </c>
      <c r="F20" s="171">
        <v>21706</v>
      </c>
    </row>
    <row r="21" spans="1:6" ht="18.75">
      <c r="A21" s="174">
        <v>16</v>
      </c>
      <c r="B21" s="175" t="s">
        <v>218</v>
      </c>
      <c r="C21" s="172" t="s">
        <v>241</v>
      </c>
      <c r="D21" s="173" t="s">
        <v>240</v>
      </c>
      <c r="E21" s="139">
        <v>11350</v>
      </c>
      <c r="F21" s="171">
        <v>21706</v>
      </c>
    </row>
    <row r="22" spans="1:6" ht="18.75">
      <c r="A22" s="174">
        <v>17</v>
      </c>
      <c r="B22" s="175" t="s">
        <v>218</v>
      </c>
      <c r="C22" s="172" t="s">
        <v>242</v>
      </c>
      <c r="D22" s="173" t="s">
        <v>240</v>
      </c>
      <c r="E22" s="139">
        <v>13750</v>
      </c>
      <c r="F22" s="171">
        <v>21706</v>
      </c>
    </row>
    <row r="23" spans="1:6" ht="18.75">
      <c r="A23" s="174">
        <v>18</v>
      </c>
      <c r="B23" s="175" t="s">
        <v>218</v>
      </c>
      <c r="C23" s="172" t="s">
        <v>243</v>
      </c>
      <c r="D23" s="173" t="s">
        <v>244</v>
      </c>
      <c r="E23" s="139">
        <v>17075</v>
      </c>
      <c r="F23" s="171">
        <v>21710</v>
      </c>
    </row>
    <row r="24" spans="1:6" ht="18.75">
      <c r="A24" s="174">
        <v>19</v>
      </c>
      <c r="B24" s="176" t="s">
        <v>218</v>
      </c>
      <c r="C24" s="177" t="s">
        <v>245</v>
      </c>
      <c r="D24" s="178" t="s">
        <v>244</v>
      </c>
      <c r="E24" s="141">
        <v>18830</v>
      </c>
      <c r="F24" s="171">
        <v>21710</v>
      </c>
    </row>
    <row r="25" spans="1:6" ht="18.75">
      <c r="A25" s="174">
        <v>20</v>
      </c>
      <c r="B25" s="175" t="s">
        <v>218</v>
      </c>
      <c r="C25" s="172" t="s">
        <v>246</v>
      </c>
      <c r="D25" s="173" t="s">
        <v>244</v>
      </c>
      <c r="E25" s="139">
        <v>7450</v>
      </c>
      <c r="F25" s="171">
        <v>21710</v>
      </c>
    </row>
    <row r="26" spans="1:6" ht="18.75">
      <c r="A26" s="174">
        <v>21</v>
      </c>
      <c r="B26" s="175" t="s">
        <v>218</v>
      </c>
      <c r="C26" s="172" t="s">
        <v>247</v>
      </c>
      <c r="D26" s="173" t="s">
        <v>244</v>
      </c>
      <c r="E26" s="139">
        <v>7610</v>
      </c>
      <c r="F26" s="171">
        <v>21710</v>
      </c>
    </row>
    <row r="27" spans="1:6" ht="18.75">
      <c r="A27" s="174">
        <v>22</v>
      </c>
      <c r="B27" s="175" t="s">
        <v>218</v>
      </c>
      <c r="C27" s="172" t="s">
        <v>248</v>
      </c>
      <c r="D27" s="173" t="s">
        <v>249</v>
      </c>
      <c r="E27" s="139">
        <v>7370</v>
      </c>
      <c r="F27" s="171">
        <v>21735</v>
      </c>
    </row>
    <row r="28" spans="1:6" ht="18.75">
      <c r="A28" s="179">
        <v>23</v>
      </c>
      <c r="B28" s="184" t="s">
        <v>250</v>
      </c>
      <c r="C28" s="185" t="s">
        <v>251</v>
      </c>
      <c r="D28" s="186" t="s">
        <v>252</v>
      </c>
      <c r="E28" s="143">
        <v>1250</v>
      </c>
      <c r="F28" s="186" t="s">
        <v>253</v>
      </c>
    </row>
    <row r="29" spans="1:6" ht="18.75">
      <c r="A29" s="181"/>
      <c r="B29" s="182"/>
      <c r="C29" s="182" t="s">
        <v>54</v>
      </c>
      <c r="D29" s="170"/>
      <c r="E29" s="151"/>
      <c r="F29" s="170"/>
    </row>
    <row r="30" spans="1:6" ht="19.5">
      <c r="A30" s="363" t="s">
        <v>215</v>
      </c>
      <c r="B30" s="363"/>
      <c r="C30" s="363" t="s">
        <v>7</v>
      </c>
      <c r="D30" s="364" t="s">
        <v>216</v>
      </c>
      <c r="E30" s="363" t="s">
        <v>8</v>
      </c>
      <c r="F30" s="364" t="s">
        <v>217</v>
      </c>
    </row>
    <row r="31" spans="1:6" ht="18.75">
      <c r="A31" s="174">
        <v>24</v>
      </c>
      <c r="B31" s="175" t="s">
        <v>218</v>
      </c>
      <c r="C31" s="172" t="s">
        <v>254</v>
      </c>
      <c r="D31" s="173" t="s">
        <v>255</v>
      </c>
      <c r="E31" s="139">
        <v>3350</v>
      </c>
      <c r="F31" s="173" t="s">
        <v>256</v>
      </c>
    </row>
    <row r="32" spans="1:6" ht="18.75">
      <c r="A32" s="174">
        <v>25</v>
      </c>
      <c r="B32" s="175" t="s">
        <v>218</v>
      </c>
      <c r="C32" s="172" t="s">
        <v>257</v>
      </c>
      <c r="D32" s="173" t="s">
        <v>255</v>
      </c>
      <c r="E32" s="139">
        <v>4700</v>
      </c>
      <c r="F32" s="173" t="s">
        <v>256</v>
      </c>
    </row>
    <row r="33" spans="1:6" ht="18.75">
      <c r="A33" s="174">
        <v>26</v>
      </c>
      <c r="B33" s="175" t="s">
        <v>218</v>
      </c>
      <c r="C33" s="172" t="s">
        <v>258</v>
      </c>
      <c r="D33" s="173" t="s">
        <v>255</v>
      </c>
      <c r="E33" s="139">
        <v>4700</v>
      </c>
      <c r="F33" s="173" t="s">
        <v>256</v>
      </c>
    </row>
    <row r="34" spans="1:6" ht="18.75">
      <c r="A34" s="174">
        <v>27</v>
      </c>
      <c r="B34" s="175" t="s">
        <v>218</v>
      </c>
      <c r="C34" s="172" t="s">
        <v>259</v>
      </c>
      <c r="D34" s="173" t="s">
        <v>255</v>
      </c>
      <c r="E34" s="139">
        <v>4100</v>
      </c>
      <c r="F34" s="173" t="s">
        <v>256</v>
      </c>
    </row>
    <row r="35" spans="1:6" ht="18.75">
      <c r="A35" s="174">
        <v>28</v>
      </c>
      <c r="B35" s="175" t="s">
        <v>218</v>
      </c>
      <c r="C35" s="172" t="s">
        <v>260</v>
      </c>
      <c r="D35" s="173" t="s">
        <v>255</v>
      </c>
      <c r="E35" s="139">
        <v>4700</v>
      </c>
      <c r="F35" s="173" t="s">
        <v>256</v>
      </c>
    </row>
    <row r="36" spans="1:6" ht="18.75">
      <c r="A36" s="174">
        <v>29</v>
      </c>
      <c r="B36" s="176" t="s">
        <v>228</v>
      </c>
      <c r="C36" s="177" t="s">
        <v>261</v>
      </c>
      <c r="D36" s="178" t="s">
        <v>255</v>
      </c>
      <c r="E36" s="141">
        <v>4850</v>
      </c>
      <c r="F36" s="171">
        <v>21796</v>
      </c>
    </row>
    <row r="37" spans="1:7" ht="18.75">
      <c r="A37" s="174">
        <v>30</v>
      </c>
      <c r="B37" s="176" t="s">
        <v>218</v>
      </c>
      <c r="C37" s="177" t="s">
        <v>262</v>
      </c>
      <c r="D37" s="178" t="s">
        <v>263</v>
      </c>
      <c r="E37" s="141">
        <v>4700</v>
      </c>
      <c r="F37" s="178" t="s">
        <v>264</v>
      </c>
      <c r="G37" s="360"/>
    </row>
    <row r="38" spans="1:6" ht="18.75">
      <c r="A38" s="174">
        <v>31</v>
      </c>
      <c r="B38" s="175" t="s">
        <v>218</v>
      </c>
      <c r="C38" s="172" t="s">
        <v>265</v>
      </c>
      <c r="D38" s="173" t="s">
        <v>263</v>
      </c>
      <c r="E38" s="139">
        <v>4550</v>
      </c>
      <c r="F38" s="173" t="s">
        <v>264</v>
      </c>
    </row>
    <row r="39" spans="1:6" ht="18.75">
      <c r="A39" s="174">
        <v>32</v>
      </c>
      <c r="B39" s="175" t="s">
        <v>218</v>
      </c>
      <c r="C39" s="172" t="s">
        <v>266</v>
      </c>
      <c r="D39" s="173" t="s">
        <v>263</v>
      </c>
      <c r="E39" s="139">
        <v>3750</v>
      </c>
      <c r="F39" s="173" t="s">
        <v>264</v>
      </c>
    </row>
    <row r="40" spans="1:6" ht="18.75">
      <c r="A40" s="174">
        <v>33</v>
      </c>
      <c r="B40" s="176" t="s">
        <v>267</v>
      </c>
      <c r="C40" s="172" t="s">
        <v>268</v>
      </c>
      <c r="D40" s="173" t="s">
        <v>263</v>
      </c>
      <c r="E40" s="139">
        <v>4750</v>
      </c>
      <c r="F40" s="171">
        <v>21769</v>
      </c>
    </row>
    <row r="41" spans="1:6" ht="18.75">
      <c r="A41" s="174">
        <v>34</v>
      </c>
      <c r="B41" s="176" t="s">
        <v>267</v>
      </c>
      <c r="C41" s="172" t="s">
        <v>269</v>
      </c>
      <c r="D41" s="173" t="s">
        <v>263</v>
      </c>
      <c r="E41" s="139">
        <v>950</v>
      </c>
      <c r="F41" s="173" t="s">
        <v>264</v>
      </c>
    </row>
    <row r="42" spans="1:6" ht="18.75">
      <c r="A42" s="174">
        <v>35</v>
      </c>
      <c r="B42" s="175" t="s">
        <v>218</v>
      </c>
      <c r="C42" s="172" t="s">
        <v>270</v>
      </c>
      <c r="D42" s="173" t="s">
        <v>271</v>
      </c>
      <c r="E42" s="139">
        <v>4250</v>
      </c>
      <c r="F42" s="171">
        <v>21808</v>
      </c>
    </row>
    <row r="43" spans="1:6" ht="18.75">
      <c r="A43" s="174">
        <v>36</v>
      </c>
      <c r="B43" s="175" t="s">
        <v>218</v>
      </c>
      <c r="C43" s="172" t="s">
        <v>272</v>
      </c>
      <c r="D43" s="173" t="s">
        <v>271</v>
      </c>
      <c r="E43" s="139">
        <v>4700</v>
      </c>
      <c r="F43" s="171">
        <v>21808</v>
      </c>
    </row>
    <row r="44" spans="1:6" ht="18.75">
      <c r="A44" s="174">
        <v>37</v>
      </c>
      <c r="B44" s="175" t="s">
        <v>267</v>
      </c>
      <c r="C44" s="172" t="s">
        <v>273</v>
      </c>
      <c r="D44" s="173" t="s">
        <v>271</v>
      </c>
      <c r="E44" s="139">
        <v>4950</v>
      </c>
      <c r="F44" s="171">
        <v>21815</v>
      </c>
    </row>
    <row r="45" spans="1:6" ht="18.75">
      <c r="A45" s="174">
        <v>38</v>
      </c>
      <c r="B45" s="175" t="s">
        <v>267</v>
      </c>
      <c r="C45" s="172" t="s">
        <v>274</v>
      </c>
      <c r="D45" s="173" t="s">
        <v>271</v>
      </c>
      <c r="E45" s="139">
        <v>1050</v>
      </c>
      <c r="F45" s="171">
        <v>21808</v>
      </c>
    </row>
    <row r="46" spans="1:6" ht="18.75">
      <c r="A46" s="174">
        <v>39</v>
      </c>
      <c r="B46" s="175" t="s">
        <v>228</v>
      </c>
      <c r="C46" s="172" t="s">
        <v>275</v>
      </c>
      <c r="D46" s="173" t="s">
        <v>271</v>
      </c>
      <c r="E46" s="139">
        <v>3850</v>
      </c>
      <c r="F46" s="171">
        <v>21789</v>
      </c>
    </row>
    <row r="47" spans="1:6" ht="18.75">
      <c r="A47" s="174">
        <v>40</v>
      </c>
      <c r="B47" s="175" t="s">
        <v>228</v>
      </c>
      <c r="C47" s="172" t="s">
        <v>276</v>
      </c>
      <c r="D47" s="173" t="s">
        <v>271</v>
      </c>
      <c r="E47" s="139">
        <v>875</v>
      </c>
      <c r="F47" s="171">
        <v>21789</v>
      </c>
    </row>
    <row r="48" spans="1:6" ht="18.75">
      <c r="A48" s="174">
        <v>41</v>
      </c>
      <c r="B48" s="175" t="s">
        <v>228</v>
      </c>
      <c r="C48" s="172" t="s">
        <v>277</v>
      </c>
      <c r="D48" s="173" t="s">
        <v>271</v>
      </c>
      <c r="E48" s="139">
        <v>2300</v>
      </c>
      <c r="F48" s="171">
        <v>21796</v>
      </c>
    </row>
    <row r="49" spans="1:6" ht="18.75">
      <c r="A49" s="174">
        <v>42</v>
      </c>
      <c r="B49" s="175" t="s">
        <v>278</v>
      </c>
      <c r="C49" s="172" t="s">
        <v>279</v>
      </c>
      <c r="D49" s="173" t="s">
        <v>271</v>
      </c>
      <c r="E49" s="139">
        <v>15950</v>
      </c>
      <c r="F49" s="171">
        <v>21810</v>
      </c>
    </row>
    <row r="50" spans="1:6" ht="18.75">
      <c r="A50" s="174">
        <v>43</v>
      </c>
      <c r="B50" s="175" t="s">
        <v>280</v>
      </c>
      <c r="C50" s="172" t="s">
        <v>281</v>
      </c>
      <c r="D50" s="173" t="s">
        <v>282</v>
      </c>
      <c r="E50" s="139">
        <v>56630</v>
      </c>
      <c r="F50" s="171">
        <v>21892</v>
      </c>
    </row>
    <row r="51" spans="1:6" ht="18.75">
      <c r="A51" s="174">
        <v>44</v>
      </c>
      <c r="B51" s="175" t="s">
        <v>283</v>
      </c>
      <c r="C51" s="172" t="s">
        <v>284</v>
      </c>
      <c r="D51" s="173" t="s">
        <v>285</v>
      </c>
      <c r="E51" s="139">
        <v>20000</v>
      </c>
      <c r="F51" s="171">
        <v>21896</v>
      </c>
    </row>
    <row r="52" spans="1:6" ht="18.75">
      <c r="A52" s="174">
        <v>45</v>
      </c>
      <c r="B52" s="175" t="s">
        <v>286</v>
      </c>
      <c r="C52" s="172" t="s">
        <v>287</v>
      </c>
      <c r="D52" s="173" t="s">
        <v>288</v>
      </c>
      <c r="E52" s="139">
        <v>11100</v>
      </c>
      <c r="F52" s="171">
        <v>21459</v>
      </c>
    </row>
    <row r="53" spans="1:6" ht="18.75">
      <c r="A53" s="174">
        <v>46</v>
      </c>
      <c r="B53" s="176" t="s">
        <v>286</v>
      </c>
      <c r="C53" s="177" t="s">
        <v>289</v>
      </c>
      <c r="D53" s="178" t="s">
        <v>288</v>
      </c>
      <c r="E53" s="141">
        <v>150</v>
      </c>
      <c r="F53" s="183">
        <v>21459</v>
      </c>
    </row>
    <row r="54" spans="1:6" ht="18.75">
      <c r="A54" s="174">
        <v>47</v>
      </c>
      <c r="B54" s="175" t="s">
        <v>280</v>
      </c>
      <c r="C54" s="172" t="s">
        <v>290</v>
      </c>
      <c r="D54" s="173" t="s">
        <v>291</v>
      </c>
      <c r="E54" s="139">
        <v>58150</v>
      </c>
      <c r="F54" s="171">
        <v>21964</v>
      </c>
    </row>
    <row r="55" spans="1:6" ht="18.75">
      <c r="A55" s="174">
        <v>48</v>
      </c>
      <c r="B55" s="175" t="s">
        <v>280</v>
      </c>
      <c r="C55" s="172" t="s">
        <v>292</v>
      </c>
      <c r="D55" s="173" t="s">
        <v>293</v>
      </c>
      <c r="E55" s="139">
        <v>45815</v>
      </c>
      <c r="F55" s="171">
        <v>22027</v>
      </c>
    </row>
    <row r="56" spans="1:6" ht="18.75">
      <c r="A56" s="174">
        <v>49</v>
      </c>
      <c r="B56" s="175" t="s">
        <v>294</v>
      </c>
      <c r="C56" s="172" t="s">
        <v>295</v>
      </c>
      <c r="D56" s="173" t="s">
        <v>296</v>
      </c>
      <c r="E56" s="139">
        <v>8225</v>
      </c>
      <c r="F56" s="171">
        <v>22062</v>
      </c>
    </row>
    <row r="57" spans="1:6" ht="18.75">
      <c r="A57" s="179">
        <v>50</v>
      </c>
      <c r="B57" s="184" t="s">
        <v>297</v>
      </c>
      <c r="C57" s="185" t="s">
        <v>298</v>
      </c>
      <c r="D57" s="186" t="s">
        <v>299</v>
      </c>
      <c r="E57" s="143">
        <v>5500</v>
      </c>
      <c r="F57" s="180">
        <v>22075</v>
      </c>
    </row>
    <row r="58" spans="1:6" ht="18.75">
      <c r="A58" s="181"/>
      <c r="B58" s="182"/>
      <c r="C58" s="182" t="s">
        <v>475</v>
      </c>
      <c r="D58" s="170"/>
      <c r="E58" s="151"/>
      <c r="F58" s="170"/>
    </row>
    <row r="59" spans="1:6" ht="19.5">
      <c r="A59" s="363" t="s">
        <v>215</v>
      </c>
      <c r="B59" s="363"/>
      <c r="C59" s="363" t="s">
        <v>7</v>
      </c>
      <c r="D59" s="364" t="s">
        <v>216</v>
      </c>
      <c r="E59" s="363" t="s">
        <v>8</v>
      </c>
      <c r="F59" s="364" t="s">
        <v>217</v>
      </c>
    </row>
    <row r="60" spans="1:6" ht="18.75">
      <c r="A60" s="174">
        <v>51</v>
      </c>
      <c r="B60" s="175" t="s">
        <v>228</v>
      </c>
      <c r="C60" s="172" t="s">
        <v>300</v>
      </c>
      <c r="D60" s="173" t="s">
        <v>301</v>
      </c>
      <c r="E60" s="139">
        <v>3100</v>
      </c>
      <c r="F60" s="171">
        <v>22084</v>
      </c>
    </row>
    <row r="61" spans="1:6" ht="18.75">
      <c r="A61" s="174">
        <v>52</v>
      </c>
      <c r="B61" s="175" t="s">
        <v>302</v>
      </c>
      <c r="C61" s="172" t="s">
        <v>303</v>
      </c>
      <c r="D61" s="173" t="s">
        <v>304</v>
      </c>
      <c r="E61" s="139">
        <v>1770</v>
      </c>
      <c r="F61" s="171">
        <v>21513</v>
      </c>
    </row>
    <row r="62" spans="1:6" ht="18.75">
      <c r="A62" s="174">
        <v>53</v>
      </c>
      <c r="B62" s="175" t="s">
        <v>228</v>
      </c>
      <c r="C62" s="172" t="s">
        <v>305</v>
      </c>
      <c r="D62" s="173" t="s">
        <v>306</v>
      </c>
      <c r="E62" s="139">
        <v>1700</v>
      </c>
      <c r="F62" s="171">
        <v>21725</v>
      </c>
    </row>
    <row r="63" spans="1:6" ht="18.75">
      <c r="A63" s="174">
        <v>54</v>
      </c>
      <c r="B63" s="175" t="s">
        <v>307</v>
      </c>
      <c r="C63" s="172" t="s">
        <v>308</v>
      </c>
      <c r="D63" s="173" t="s">
        <v>306</v>
      </c>
      <c r="E63" s="139">
        <v>1250</v>
      </c>
      <c r="F63" s="171">
        <v>21716</v>
      </c>
    </row>
    <row r="64" spans="1:6" ht="18.75">
      <c r="A64" s="174">
        <v>55</v>
      </c>
      <c r="B64" s="175" t="s">
        <v>307</v>
      </c>
      <c r="C64" s="172" t="s">
        <v>309</v>
      </c>
      <c r="D64" s="173" t="s">
        <v>306</v>
      </c>
      <c r="E64" s="139">
        <v>1250</v>
      </c>
      <c r="F64" s="171">
        <v>21716</v>
      </c>
    </row>
    <row r="65" spans="1:6" ht="18.75">
      <c r="A65" s="174">
        <v>56</v>
      </c>
      <c r="B65" s="175" t="s">
        <v>310</v>
      </c>
      <c r="C65" s="172" t="s">
        <v>311</v>
      </c>
      <c r="D65" s="173" t="s">
        <v>312</v>
      </c>
      <c r="E65" s="139">
        <v>11260</v>
      </c>
      <c r="F65" s="171">
        <v>22148</v>
      </c>
    </row>
    <row r="66" spans="1:6" ht="18.75">
      <c r="A66" s="174">
        <v>57</v>
      </c>
      <c r="B66" s="175" t="s">
        <v>313</v>
      </c>
      <c r="C66" s="172" t="s">
        <v>314</v>
      </c>
      <c r="D66" s="173" t="s">
        <v>315</v>
      </c>
      <c r="E66" s="139">
        <v>9600</v>
      </c>
      <c r="F66" s="171"/>
    </row>
    <row r="67" spans="1:6" ht="18.75">
      <c r="A67" s="174">
        <v>58</v>
      </c>
      <c r="B67" s="175" t="s">
        <v>267</v>
      </c>
      <c r="C67" s="172" t="s">
        <v>316</v>
      </c>
      <c r="D67" s="173" t="s">
        <v>317</v>
      </c>
      <c r="E67" s="139">
        <v>18280</v>
      </c>
      <c r="F67" s="171"/>
    </row>
    <row r="68" spans="1:6" ht="18.75">
      <c r="A68" s="174">
        <v>59</v>
      </c>
      <c r="B68" s="175" t="s">
        <v>267</v>
      </c>
      <c r="C68" s="172" t="s">
        <v>318</v>
      </c>
      <c r="D68" s="173" t="s">
        <v>317</v>
      </c>
      <c r="E68" s="139">
        <v>15940</v>
      </c>
      <c r="F68" s="171"/>
    </row>
    <row r="69" spans="1:6" ht="18.75">
      <c r="A69" s="174">
        <v>60</v>
      </c>
      <c r="B69" s="176" t="s">
        <v>267</v>
      </c>
      <c r="C69" s="177" t="s">
        <v>319</v>
      </c>
      <c r="D69" s="178" t="s">
        <v>317</v>
      </c>
      <c r="E69" s="141">
        <v>20780</v>
      </c>
      <c r="F69" s="171"/>
    </row>
    <row r="70" spans="1:6" ht="18.75">
      <c r="A70" s="174">
        <v>61</v>
      </c>
      <c r="B70" s="175" t="s">
        <v>267</v>
      </c>
      <c r="C70" s="172" t="s">
        <v>320</v>
      </c>
      <c r="D70" s="173" t="s">
        <v>317</v>
      </c>
      <c r="E70" s="139">
        <v>17750</v>
      </c>
      <c r="F70" s="171"/>
    </row>
    <row r="71" spans="1:7" ht="18.75">
      <c r="A71" s="167">
        <v>62</v>
      </c>
      <c r="B71" s="176" t="s">
        <v>267</v>
      </c>
      <c r="C71" s="172" t="s">
        <v>321</v>
      </c>
      <c r="D71" s="178" t="s">
        <v>317</v>
      </c>
      <c r="E71" s="141">
        <v>20370</v>
      </c>
      <c r="F71" s="361"/>
      <c r="G71" s="360"/>
    </row>
    <row r="72" spans="1:6" ht="18.75">
      <c r="A72" s="174">
        <v>63</v>
      </c>
      <c r="B72" s="175" t="s">
        <v>228</v>
      </c>
      <c r="C72" s="172" t="s">
        <v>322</v>
      </c>
      <c r="D72" s="173" t="s">
        <v>323</v>
      </c>
      <c r="E72" s="139">
        <v>1075</v>
      </c>
      <c r="F72" s="171"/>
    </row>
    <row r="73" spans="1:6" ht="18.75">
      <c r="A73" s="174">
        <v>64</v>
      </c>
      <c r="B73" s="175" t="s">
        <v>228</v>
      </c>
      <c r="C73" s="172" t="s">
        <v>324</v>
      </c>
      <c r="D73" s="173" t="s">
        <v>323</v>
      </c>
      <c r="E73" s="139">
        <v>2600</v>
      </c>
      <c r="F73" s="171">
        <v>21602</v>
      </c>
    </row>
    <row r="74" spans="1:6" ht="18.75">
      <c r="A74" s="174">
        <v>65</v>
      </c>
      <c r="B74" s="175" t="s">
        <v>325</v>
      </c>
      <c r="C74" s="172" t="s">
        <v>326</v>
      </c>
      <c r="D74" s="173" t="s">
        <v>327</v>
      </c>
      <c r="E74" s="139">
        <v>5769.15</v>
      </c>
      <c r="F74" s="171"/>
    </row>
    <row r="75" spans="1:6" ht="18.75">
      <c r="A75" s="174">
        <v>66</v>
      </c>
      <c r="B75" s="175" t="s">
        <v>267</v>
      </c>
      <c r="C75" s="172" t="s">
        <v>328</v>
      </c>
      <c r="D75" s="173" t="s">
        <v>329</v>
      </c>
      <c r="E75" s="139">
        <v>46030</v>
      </c>
      <c r="F75" s="171"/>
    </row>
    <row r="76" spans="1:6" ht="18.75">
      <c r="A76" s="174">
        <v>67</v>
      </c>
      <c r="B76" s="187" t="s">
        <v>330</v>
      </c>
      <c r="C76" s="172" t="s">
        <v>331</v>
      </c>
      <c r="D76" s="173" t="s">
        <v>332</v>
      </c>
      <c r="E76" s="139">
        <v>47347.5</v>
      </c>
      <c r="F76" s="171"/>
    </row>
    <row r="77" spans="1:6" ht="18.75">
      <c r="A77" s="179">
        <v>68</v>
      </c>
      <c r="B77" s="184" t="s">
        <v>218</v>
      </c>
      <c r="C77" s="188" t="s">
        <v>333</v>
      </c>
      <c r="D77" s="186" t="s">
        <v>334</v>
      </c>
      <c r="E77" s="143">
        <v>7500</v>
      </c>
      <c r="F77" s="180"/>
    </row>
    <row r="78" spans="1:6" ht="18.75">
      <c r="A78" s="385" t="s">
        <v>335</v>
      </c>
      <c r="B78" s="386"/>
      <c r="C78" s="386"/>
      <c r="D78" s="387"/>
      <c r="E78" s="189">
        <f>SUM(E6:E77)</f>
        <v>747136.65</v>
      </c>
      <c r="F78" s="190" t="s">
        <v>336</v>
      </c>
    </row>
    <row r="79" spans="1:6" ht="18.75">
      <c r="A79" s="191"/>
      <c r="B79" s="192"/>
      <c r="C79" s="193"/>
      <c r="D79" s="193"/>
      <c r="E79" s="193"/>
      <c r="F79" s="193"/>
    </row>
    <row r="80" spans="1:6" ht="21">
      <c r="A80" s="194"/>
      <c r="B80" s="192"/>
      <c r="C80" s="193"/>
      <c r="D80" s="193"/>
      <c r="E80" s="193"/>
      <c r="F80" s="193"/>
    </row>
    <row r="81" spans="1:6" ht="21">
      <c r="A81" s="195"/>
      <c r="B81" s="192"/>
      <c r="C81" s="193"/>
      <c r="D81" s="193"/>
      <c r="E81" s="193"/>
      <c r="F81" s="193"/>
    </row>
    <row r="82" spans="1:6" ht="21">
      <c r="A82" s="381"/>
      <c r="B82" s="381"/>
      <c r="C82" s="381"/>
      <c r="D82" s="381"/>
      <c r="E82" s="381"/>
      <c r="F82" s="381"/>
    </row>
    <row r="83" spans="1:6" ht="21">
      <c r="A83" s="381"/>
      <c r="B83" s="381"/>
      <c r="C83" s="381"/>
      <c r="D83" s="381"/>
      <c r="E83" s="381"/>
      <c r="F83" s="381"/>
    </row>
    <row r="84" spans="1:6" ht="21">
      <c r="A84" s="381"/>
      <c r="B84" s="381"/>
      <c r="C84" s="381"/>
      <c r="D84" s="381"/>
      <c r="E84" s="381"/>
      <c r="F84" s="381"/>
    </row>
    <row r="85" spans="2:6" ht="18.75">
      <c r="B85" s="192"/>
      <c r="C85" s="193"/>
      <c r="D85" s="193"/>
      <c r="E85" s="193"/>
      <c r="F85" s="193"/>
    </row>
    <row r="86" spans="1:6" ht="18.75">
      <c r="A86" s="191"/>
      <c r="B86" s="192"/>
      <c r="C86" s="193"/>
      <c r="D86" s="193"/>
      <c r="E86" s="193"/>
      <c r="F86" s="193"/>
    </row>
    <row r="87" spans="1:6" ht="18.75">
      <c r="A87" s="191"/>
      <c r="B87" s="192"/>
      <c r="C87" s="193"/>
      <c r="D87" s="193"/>
      <c r="E87" s="193"/>
      <c r="F87" s="193"/>
    </row>
    <row r="88" spans="1:6" ht="18.75">
      <c r="A88" s="191"/>
      <c r="B88" s="192"/>
      <c r="C88" s="193"/>
      <c r="D88" s="193"/>
      <c r="E88" s="193"/>
      <c r="F88" s="193"/>
    </row>
    <row r="89" spans="1:6" ht="18.75">
      <c r="A89" s="191"/>
      <c r="B89" s="192"/>
      <c r="C89" s="193"/>
      <c r="D89" s="193"/>
      <c r="E89" s="193"/>
      <c r="F89" s="193"/>
    </row>
    <row r="90" spans="1:6" ht="18.75">
      <c r="A90" s="191"/>
      <c r="B90" s="192"/>
      <c r="C90" s="193"/>
      <c r="D90" s="193"/>
      <c r="E90" s="193"/>
      <c r="F90" s="193"/>
    </row>
    <row r="91" spans="1:6" ht="18.75">
      <c r="A91" s="191"/>
      <c r="B91" s="192"/>
      <c r="C91" s="193"/>
      <c r="D91" s="193"/>
      <c r="E91" s="193"/>
      <c r="F91" s="193"/>
    </row>
    <row r="92" spans="1:6" ht="18.75">
      <c r="A92" s="191"/>
      <c r="B92" s="192"/>
      <c r="C92" s="193"/>
      <c r="D92" s="193"/>
      <c r="E92" s="193"/>
      <c r="F92" s="193"/>
    </row>
    <row r="93" spans="1:6" ht="18.75">
      <c r="A93" s="191"/>
      <c r="B93" s="192"/>
      <c r="C93" s="193"/>
      <c r="D93" s="193"/>
      <c r="E93" s="193"/>
      <c r="F93" s="193"/>
    </row>
    <row r="94" spans="1:6" ht="18.75">
      <c r="A94" s="191"/>
      <c r="B94" s="192"/>
      <c r="C94" s="193"/>
      <c r="D94" s="193"/>
      <c r="E94" s="193"/>
      <c r="F94" s="193"/>
    </row>
    <row r="95" spans="1:6" ht="18.75">
      <c r="A95" s="191"/>
      <c r="B95" s="192"/>
      <c r="C95" s="193"/>
      <c r="D95" s="193"/>
      <c r="E95" s="193"/>
      <c r="F95" s="193"/>
    </row>
    <row r="96" spans="1:6" ht="18.75">
      <c r="A96" s="191"/>
      <c r="B96" s="192"/>
      <c r="C96" s="193"/>
      <c r="D96" s="193"/>
      <c r="E96" s="193"/>
      <c r="F96" s="193"/>
    </row>
    <row r="97" spans="1:6" ht="18.75">
      <c r="A97" s="191"/>
      <c r="B97" s="192"/>
      <c r="C97" s="193"/>
      <c r="D97" s="193"/>
      <c r="E97" s="193"/>
      <c r="F97" s="193"/>
    </row>
    <row r="98" spans="1:6" ht="18.75">
      <c r="A98" s="191"/>
      <c r="B98" s="192"/>
      <c r="C98" s="193"/>
      <c r="D98" s="193"/>
      <c r="E98" s="193"/>
      <c r="F98" s="193"/>
    </row>
    <row r="99" spans="1:6" ht="18.75">
      <c r="A99" s="191"/>
      <c r="B99" s="192"/>
      <c r="C99" s="193"/>
      <c r="D99" s="193"/>
      <c r="E99" s="193"/>
      <c r="F99" s="193"/>
    </row>
    <row r="100" spans="1:6" ht="18.75">
      <c r="A100" s="191"/>
      <c r="B100" s="192"/>
      <c r="C100" s="193"/>
      <c r="D100" s="193"/>
      <c r="E100" s="193"/>
      <c r="F100" s="193"/>
    </row>
    <row r="101" spans="1:6" ht="18.75">
      <c r="A101" s="191"/>
      <c r="B101" s="192"/>
      <c r="C101" s="193"/>
      <c r="D101" s="193"/>
      <c r="E101" s="193"/>
      <c r="F101" s="193"/>
    </row>
    <row r="102" spans="1:6" ht="18.75">
      <c r="A102" s="191"/>
      <c r="B102" s="192"/>
      <c r="C102" s="193"/>
      <c r="D102" s="193"/>
      <c r="E102" s="193"/>
      <c r="F102" s="193"/>
    </row>
    <row r="103" spans="1:6" ht="18.75">
      <c r="A103" s="191"/>
      <c r="B103" s="192"/>
      <c r="C103" s="193"/>
      <c r="D103" s="193"/>
      <c r="E103" s="193"/>
      <c r="F103" s="193"/>
    </row>
    <row r="104" spans="1:6" ht="18.75">
      <c r="A104" s="191"/>
      <c r="B104" s="192"/>
      <c r="C104" s="193"/>
      <c r="D104" s="193"/>
      <c r="E104" s="193"/>
      <c r="F104" s="193"/>
    </row>
    <row r="105" spans="1:6" ht="18.75">
      <c r="A105" s="191"/>
      <c r="B105" s="192"/>
      <c r="C105" s="193"/>
      <c r="D105" s="193"/>
      <c r="E105" s="193"/>
      <c r="F105" s="193"/>
    </row>
    <row r="106" spans="1:6" ht="18.75">
      <c r="A106" s="191"/>
      <c r="B106" s="192"/>
      <c r="C106" s="193"/>
      <c r="D106" s="193"/>
      <c r="E106" s="193"/>
      <c r="F106" s="193"/>
    </row>
    <row r="107" spans="1:6" ht="18.75">
      <c r="A107" s="191"/>
      <c r="B107" s="192"/>
      <c r="C107" s="193"/>
      <c r="D107" s="193"/>
      <c r="E107" s="193"/>
      <c r="F107" s="193"/>
    </row>
    <row r="108" spans="1:6" ht="18.75">
      <c r="A108" s="191"/>
      <c r="B108" s="192"/>
      <c r="C108" s="193"/>
      <c r="D108" s="193"/>
      <c r="E108" s="193"/>
      <c r="F108" s="193"/>
    </row>
    <row r="109" spans="1:6" ht="18.75">
      <c r="A109" s="191"/>
      <c r="B109" s="192"/>
      <c r="C109" s="193"/>
      <c r="D109" s="193"/>
      <c r="E109" s="193"/>
      <c r="F109" s="193"/>
    </row>
    <row r="110" spans="1:6" ht="18.75">
      <c r="A110" s="191"/>
      <c r="B110" s="192"/>
      <c r="C110" s="193"/>
      <c r="D110" s="193"/>
      <c r="E110" s="193"/>
      <c r="F110" s="193"/>
    </row>
    <row r="111" spans="1:6" ht="18.75">
      <c r="A111" s="191"/>
      <c r="B111" s="192"/>
      <c r="C111" s="193"/>
      <c r="D111" s="193"/>
      <c r="E111" s="193"/>
      <c r="F111" s="193"/>
    </row>
    <row r="112" spans="1:6" ht="18.75">
      <c r="A112" s="191"/>
      <c r="B112" s="192"/>
      <c r="C112" s="193"/>
      <c r="D112" s="193"/>
      <c r="E112" s="193"/>
      <c r="F112" s="193"/>
    </row>
    <row r="113" spans="1:6" ht="18.75">
      <c r="A113" s="191"/>
      <c r="B113" s="192"/>
      <c r="C113" s="193"/>
      <c r="D113" s="193"/>
      <c r="E113" s="193"/>
      <c r="F113" s="193"/>
    </row>
    <row r="114" spans="2:6" ht="18.75">
      <c r="B114" s="192"/>
      <c r="C114" s="193"/>
      <c r="D114" s="193"/>
      <c r="E114" s="193"/>
      <c r="F114" s="193"/>
    </row>
    <row r="115" spans="2:6" ht="18.75">
      <c r="B115" s="192"/>
      <c r="C115" s="193"/>
      <c r="D115" s="193"/>
      <c r="E115" s="193"/>
      <c r="F115" s="193"/>
    </row>
    <row r="116" spans="2:6" ht="18.75">
      <c r="B116" s="192"/>
      <c r="C116" s="193"/>
      <c r="D116" s="193"/>
      <c r="E116" s="193"/>
      <c r="F116" s="193"/>
    </row>
    <row r="117" spans="2:6" ht="18.75">
      <c r="B117" s="192"/>
      <c r="C117" s="193"/>
      <c r="D117" s="193"/>
      <c r="E117" s="193"/>
      <c r="F117" s="193"/>
    </row>
    <row r="118" spans="2:6" ht="18.75">
      <c r="B118" s="192"/>
      <c r="C118" s="193"/>
      <c r="D118" s="193"/>
      <c r="E118" s="193"/>
      <c r="F118" s="193"/>
    </row>
    <row r="119" spans="2:6" ht="18.75">
      <c r="B119" s="192"/>
      <c r="C119" s="193"/>
      <c r="D119" s="193"/>
      <c r="E119" s="193"/>
      <c r="F119" s="193"/>
    </row>
    <row r="120" spans="2:6" ht="18.75">
      <c r="B120" s="192"/>
      <c r="C120" s="193"/>
      <c r="D120" s="193"/>
      <c r="E120" s="193"/>
      <c r="F120" s="193"/>
    </row>
    <row r="121" spans="2:6" ht="18.75">
      <c r="B121" s="192"/>
      <c r="C121" s="193"/>
      <c r="D121" s="193"/>
      <c r="E121" s="193"/>
      <c r="F121" s="193"/>
    </row>
    <row r="122" spans="2:6" ht="18.75">
      <c r="B122" s="192"/>
      <c r="C122" s="193"/>
      <c r="D122" s="193"/>
      <c r="E122" s="193"/>
      <c r="F122" s="193"/>
    </row>
    <row r="123" spans="2:6" ht="18.75">
      <c r="B123" s="192"/>
      <c r="C123" s="193"/>
      <c r="D123" s="193"/>
      <c r="E123" s="193"/>
      <c r="F123" s="193"/>
    </row>
    <row r="124" spans="2:6" ht="18.75">
      <c r="B124" s="192"/>
      <c r="C124" s="193"/>
      <c r="D124" s="193"/>
      <c r="E124" s="193"/>
      <c r="F124" s="193"/>
    </row>
    <row r="125" spans="2:6" ht="18.75">
      <c r="B125" s="192"/>
      <c r="C125" s="193"/>
      <c r="D125" s="193"/>
      <c r="E125" s="193"/>
      <c r="F125" s="193"/>
    </row>
    <row r="126" spans="2:6" ht="18.75">
      <c r="B126" s="192"/>
      <c r="C126" s="193"/>
      <c r="D126" s="193"/>
      <c r="E126" s="193"/>
      <c r="F126" s="193"/>
    </row>
    <row r="127" spans="2:6" ht="18.75">
      <c r="B127" s="192"/>
      <c r="C127" s="193"/>
      <c r="D127" s="193"/>
      <c r="E127" s="193"/>
      <c r="F127" s="193"/>
    </row>
    <row r="128" spans="2:6" ht="18.75">
      <c r="B128" s="192"/>
      <c r="C128" s="193"/>
      <c r="D128" s="193"/>
      <c r="E128" s="193"/>
      <c r="F128" s="193"/>
    </row>
    <row r="129" spans="2:6" ht="18.75">
      <c r="B129" s="192"/>
      <c r="C129" s="193"/>
      <c r="D129" s="193"/>
      <c r="E129" s="193"/>
      <c r="F129" s="193"/>
    </row>
    <row r="130" spans="2:6" ht="18.75">
      <c r="B130" s="192"/>
      <c r="C130" s="193"/>
      <c r="D130" s="193"/>
      <c r="E130" s="193"/>
      <c r="F130" s="193"/>
    </row>
    <row r="131" spans="2:6" ht="18.75">
      <c r="B131" s="192"/>
      <c r="C131" s="193"/>
      <c r="D131" s="193"/>
      <c r="E131" s="193"/>
      <c r="F131" s="193"/>
    </row>
    <row r="132" spans="2:6" ht="18.75">
      <c r="B132" s="192"/>
      <c r="C132" s="193"/>
      <c r="D132" s="193"/>
      <c r="E132" s="193"/>
      <c r="F132" s="193"/>
    </row>
    <row r="133" spans="2:6" ht="18.75">
      <c r="B133" s="192"/>
      <c r="C133" s="193"/>
      <c r="D133" s="193"/>
      <c r="E133" s="193"/>
      <c r="F133" s="193"/>
    </row>
    <row r="134" spans="2:6" ht="18.75">
      <c r="B134" s="192"/>
      <c r="C134" s="193"/>
      <c r="D134" s="193"/>
      <c r="E134" s="193"/>
      <c r="F134" s="193"/>
    </row>
    <row r="135" spans="2:6" ht="18.75">
      <c r="B135" s="192"/>
      <c r="C135" s="193"/>
      <c r="D135" s="193"/>
      <c r="E135" s="193"/>
      <c r="F135" s="193"/>
    </row>
    <row r="136" spans="2:6" ht="18.75">
      <c r="B136" s="192"/>
      <c r="C136" s="193"/>
      <c r="D136" s="193"/>
      <c r="E136" s="193"/>
      <c r="F136" s="193"/>
    </row>
    <row r="137" spans="2:6" ht="18.75">
      <c r="B137" s="192"/>
      <c r="C137" s="193"/>
      <c r="D137" s="193"/>
      <c r="E137" s="193"/>
      <c r="F137" s="193"/>
    </row>
    <row r="138" spans="2:6" ht="18.75">
      <c r="B138" s="192"/>
      <c r="C138" s="193"/>
      <c r="D138" s="193"/>
      <c r="E138" s="193"/>
      <c r="F138" s="193"/>
    </row>
    <row r="139" spans="2:6" ht="18.75">
      <c r="B139" s="192"/>
      <c r="C139" s="193"/>
      <c r="D139" s="193"/>
      <c r="E139" s="193"/>
      <c r="F139" s="193"/>
    </row>
    <row r="140" spans="2:6" ht="18.75">
      <c r="B140" s="192"/>
      <c r="C140" s="193"/>
      <c r="D140" s="193"/>
      <c r="E140" s="193"/>
      <c r="F140" s="193"/>
    </row>
    <row r="141" spans="2:6" ht="18.75">
      <c r="B141" s="192"/>
      <c r="C141" s="193"/>
      <c r="D141" s="193"/>
      <c r="E141" s="193"/>
      <c r="F141" s="193"/>
    </row>
    <row r="142" spans="2:6" ht="18.75">
      <c r="B142" s="192"/>
      <c r="C142" s="193"/>
      <c r="D142" s="193"/>
      <c r="E142" s="193"/>
      <c r="F142" s="193"/>
    </row>
    <row r="143" spans="2:6" ht="18.75">
      <c r="B143" s="192"/>
      <c r="C143" s="193"/>
      <c r="D143" s="193"/>
      <c r="E143" s="193"/>
      <c r="F143" s="193"/>
    </row>
    <row r="144" spans="2:6" ht="18.75">
      <c r="B144" s="192"/>
      <c r="C144" s="193"/>
      <c r="D144" s="193"/>
      <c r="E144" s="193"/>
      <c r="F144" s="193"/>
    </row>
    <row r="145" spans="2:6" ht="18.75">
      <c r="B145" s="192"/>
      <c r="C145" s="193"/>
      <c r="D145" s="193"/>
      <c r="E145" s="193"/>
      <c r="F145" s="193"/>
    </row>
    <row r="146" spans="2:6" ht="18.75">
      <c r="B146" s="192"/>
      <c r="C146" s="193"/>
      <c r="D146" s="193"/>
      <c r="E146" s="193"/>
      <c r="F146" s="193"/>
    </row>
    <row r="147" spans="2:6" ht="18.75">
      <c r="B147" s="192"/>
      <c r="C147" s="193"/>
      <c r="D147" s="193"/>
      <c r="E147" s="193"/>
      <c r="F147" s="193"/>
    </row>
    <row r="148" spans="2:6" ht="18.75">
      <c r="B148" s="192"/>
      <c r="C148" s="193"/>
      <c r="D148" s="193"/>
      <c r="E148" s="193"/>
      <c r="F148" s="193"/>
    </row>
    <row r="149" spans="2:6" ht="18.75">
      <c r="B149" s="192"/>
      <c r="C149" s="193"/>
      <c r="D149" s="193"/>
      <c r="E149" s="193"/>
      <c r="F149" s="193"/>
    </row>
    <row r="150" spans="2:6" ht="18.75">
      <c r="B150" s="192"/>
      <c r="C150" s="193"/>
      <c r="D150" s="193"/>
      <c r="E150" s="193"/>
      <c r="F150" s="193"/>
    </row>
    <row r="151" spans="2:6" ht="18.75">
      <c r="B151" s="192"/>
      <c r="C151" s="193"/>
      <c r="D151" s="193"/>
      <c r="E151" s="193"/>
      <c r="F151" s="193"/>
    </row>
    <row r="152" spans="2:6" ht="18.75">
      <c r="B152" s="192"/>
      <c r="C152" s="193"/>
      <c r="D152" s="193"/>
      <c r="E152" s="193"/>
      <c r="F152" s="193"/>
    </row>
    <row r="153" spans="2:6" ht="18.75">
      <c r="B153" s="192"/>
      <c r="C153" s="193"/>
      <c r="D153" s="193"/>
      <c r="E153" s="193"/>
      <c r="F153" s="193"/>
    </row>
    <row r="154" spans="2:6" ht="18.75">
      <c r="B154" s="192"/>
      <c r="C154" s="193"/>
      <c r="D154" s="193"/>
      <c r="E154" s="193"/>
      <c r="F154" s="193"/>
    </row>
    <row r="155" spans="2:6" ht="18.75">
      <c r="B155" s="192"/>
      <c r="C155" s="193"/>
      <c r="D155" s="193"/>
      <c r="E155" s="193"/>
      <c r="F155" s="193"/>
    </row>
    <row r="156" spans="2:6" ht="18.75">
      <c r="B156" s="192"/>
      <c r="C156" s="193"/>
      <c r="D156" s="193"/>
      <c r="E156" s="193"/>
      <c r="F156" s="193"/>
    </row>
    <row r="157" spans="2:6" ht="18.75">
      <c r="B157" s="192"/>
      <c r="C157" s="193"/>
      <c r="D157" s="193"/>
      <c r="E157" s="193"/>
      <c r="F157" s="193"/>
    </row>
    <row r="158" spans="2:6" ht="18.75">
      <c r="B158" s="192"/>
      <c r="C158" s="193"/>
      <c r="D158" s="193"/>
      <c r="E158" s="193"/>
      <c r="F158" s="193"/>
    </row>
    <row r="159" spans="2:6" ht="18.75">
      <c r="B159" s="192"/>
      <c r="C159" s="193"/>
      <c r="D159" s="193"/>
      <c r="E159" s="193"/>
      <c r="F159" s="193"/>
    </row>
    <row r="160" spans="2:6" ht="18.75">
      <c r="B160" s="192"/>
      <c r="C160" s="193"/>
      <c r="D160" s="193"/>
      <c r="E160" s="193"/>
      <c r="F160" s="193"/>
    </row>
    <row r="161" spans="2:6" ht="18.75">
      <c r="B161" s="192"/>
      <c r="C161" s="193"/>
      <c r="D161" s="193"/>
      <c r="E161" s="193"/>
      <c r="F161" s="193"/>
    </row>
    <row r="162" spans="2:6" ht="18.75">
      <c r="B162" s="192"/>
      <c r="C162" s="193"/>
      <c r="D162" s="193"/>
      <c r="E162" s="193"/>
      <c r="F162" s="193"/>
    </row>
    <row r="163" spans="2:6" ht="18.75">
      <c r="B163" s="192"/>
      <c r="C163" s="193"/>
      <c r="D163" s="193"/>
      <c r="E163" s="193"/>
      <c r="F163" s="193"/>
    </row>
    <row r="164" spans="2:6" ht="18.75">
      <c r="B164" s="192"/>
      <c r="C164" s="193"/>
      <c r="D164" s="193"/>
      <c r="E164" s="193"/>
      <c r="F164" s="193"/>
    </row>
  </sheetData>
  <sheetProtection/>
  <mergeCells count="8">
    <mergeCell ref="A84:F84"/>
    <mergeCell ref="A1:F1"/>
    <mergeCell ref="A2:F2"/>
    <mergeCell ref="A4:F4"/>
    <mergeCell ref="A78:D78"/>
    <mergeCell ref="A82:F82"/>
    <mergeCell ref="A83:F83"/>
    <mergeCell ref="A3:F3"/>
  </mergeCells>
  <printOptions/>
  <pageMargins left="0.7086614173228347" right="0.1968503937007874" top="1.3779527559055118" bottom="0.1968503937007874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="106" zoomScaleSheetLayoutView="106" zoomScalePageLayoutView="0" workbookViewId="0" topLeftCell="A40">
      <selection activeCell="A41" sqref="A41:G46"/>
    </sheetView>
  </sheetViews>
  <sheetFormatPr defaultColWidth="9.140625" defaultRowHeight="12.75"/>
  <cols>
    <col min="1" max="1" width="20.00390625" style="8" customWidth="1"/>
    <col min="2" max="2" width="17.57421875" style="9" customWidth="1"/>
    <col min="3" max="3" width="24.8515625" style="9" customWidth="1"/>
    <col min="4" max="4" width="30.00390625" style="9" customWidth="1"/>
    <col min="5" max="5" width="18.7109375" style="23" customWidth="1"/>
    <col min="6" max="6" width="48.140625" style="8" customWidth="1"/>
    <col min="7" max="7" width="16.7109375" style="89" customWidth="1"/>
    <col min="8" max="8" width="29.421875" style="0" customWidth="1"/>
  </cols>
  <sheetData>
    <row r="1" spans="1:8" ht="24.75">
      <c r="A1" s="371" t="s">
        <v>18</v>
      </c>
      <c r="B1" s="371"/>
      <c r="C1" s="371"/>
      <c r="D1" s="371"/>
      <c r="E1" s="371"/>
      <c r="F1" s="371"/>
      <c r="G1" s="371"/>
      <c r="H1" s="75"/>
    </row>
    <row r="2" spans="1:8" ht="24.75">
      <c r="A2" s="371" t="s">
        <v>64</v>
      </c>
      <c r="B2" s="371"/>
      <c r="C2" s="371"/>
      <c r="D2" s="371"/>
      <c r="E2" s="371"/>
      <c r="F2" s="371"/>
      <c r="G2" s="371"/>
      <c r="H2" s="75"/>
    </row>
    <row r="3" spans="1:8" ht="24.75">
      <c r="A3" s="371" t="s">
        <v>65</v>
      </c>
      <c r="B3" s="371"/>
      <c r="C3" s="371"/>
      <c r="D3" s="371"/>
      <c r="E3" s="371"/>
      <c r="F3" s="371"/>
      <c r="G3" s="371"/>
      <c r="H3" s="75"/>
    </row>
    <row r="4" spans="1:8" ht="24.75">
      <c r="A4" s="74"/>
      <c r="B4" s="74"/>
      <c r="C4" s="10"/>
      <c r="D4" s="10"/>
      <c r="E4" s="74"/>
      <c r="F4" s="10"/>
      <c r="G4" s="88"/>
      <c r="H4" s="74"/>
    </row>
    <row r="5" spans="1:8" ht="24.75">
      <c r="A5" s="117" t="s">
        <v>345</v>
      </c>
      <c r="B5" s="8"/>
      <c r="C5" s="8"/>
      <c r="D5" s="8"/>
      <c r="E5" s="8"/>
      <c r="G5" s="9"/>
      <c r="H5" s="8"/>
    </row>
    <row r="6" spans="1:7" s="92" customFormat="1" ht="24.75">
      <c r="A6" s="90" t="s">
        <v>75</v>
      </c>
      <c r="B6" s="78" t="s">
        <v>76</v>
      </c>
      <c r="C6" s="93" t="s">
        <v>77</v>
      </c>
      <c r="D6" s="78" t="s">
        <v>78</v>
      </c>
      <c r="E6" s="78" t="s">
        <v>79</v>
      </c>
      <c r="F6" s="78" t="s">
        <v>80</v>
      </c>
      <c r="G6" s="91" t="s">
        <v>8</v>
      </c>
    </row>
    <row r="7" spans="1:7" s="55" customFormat="1" ht="24.75">
      <c r="A7" s="100" t="s">
        <v>81</v>
      </c>
      <c r="B7" s="106" t="s">
        <v>82</v>
      </c>
      <c r="C7" s="101" t="s">
        <v>83</v>
      </c>
      <c r="D7" s="111" t="s">
        <v>84</v>
      </c>
      <c r="E7" s="102" t="s">
        <v>59</v>
      </c>
      <c r="F7" s="111" t="s">
        <v>85</v>
      </c>
      <c r="G7" s="103">
        <v>16000</v>
      </c>
    </row>
    <row r="8" spans="1:7" s="55" customFormat="1" ht="24.75">
      <c r="A8" s="71" t="s">
        <v>81</v>
      </c>
      <c r="B8" s="107" t="s">
        <v>82</v>
      </c>
      <c r="C8" s="12" t="s">
        <v>87</v>
      </c>
      <c r="D8" s="108" t="s">
        <v>84</v>
      </c>
      <c r="E8" s="58" t="s">
        <v>59</v>
      </c>
      <c r="F8" s="108" t="s">
        <v>86</v>
      </c>
      <c r="G8" s="104">
        <v>15000</v>
      </c>
    </row>
    <row r="9" spans="1:8" s="55" customFormat="1" ht="24.75">
      <c r="A9" s="71" t="s">
        <v>81</v>
      </c>
      <c r="B9" s="108" t="s">
        <v>129</v>
      </c>
      <c r="C9" s="12" t="s">
        <v>130</v>
      </c>
      <c r="D9" s="108" t="s">
        <v>84</v>
      </c>
      <c r="E9" s="58" t="s">
        <v>59</v>
      </c>
      <c r="F9" s="108" t="s">
        <v>88</v>
      </c>
      <c r="G9" s="104">
        <v>52700</v>
      </c>
      <c r="H9" s="51"/>
    </row>
    <row r="10" spans="1:8" s="55" customFormat="1" ht="24.75">
      <c r="A10" s="71" t="s">
        <v>81</v>
      </c>
      <c r="B10" s="107" t="s">
        <v>82</v>
      </c>
      <c r="C10" s="12" t="s">
        <v>83</v>
      </c>
      <c r="D10" s="108" t="s">
        <v>84</v>
      </c>
      <c r="E10" s="58" t="s">
        <v>59</v>
      </c>
      <c r="F10" s="108" t="s">
        <v>89</v>
      </c>
      <c r="G10" s="104">
        <v>20000</v>
      </c>
      <c r="H10" s="51"/>
    </row>
    <row r="11" spans="1:8" s="55" customFormat="1" ht="24.75">
      <c r="A11" s="71" t="s">
        <v>81</v>
      </c>
      <c r="B11" s="107" t="s">
        <v>82</v>
      </c>
      <c r="C11" s="12" t="s">
        <v>90</v>
      </c>
      <c r="D11" s="108" t="s">
        <v>84</v>
      </c>
      <c r="E11" s="58" t="s">
        <v>91</v>
      </c>
      <c r="F11" s="108" t="s">
        <v>92</v>
      </c>
      <c r="G11" s="104">
        <v>10000</v>
      </c>
      <c r="H11" s="51"/>
    </row>
    <row r="12" spans="1:7" s="55" customFormat="1" ht="24.75">
      <c r="A12" s="71" t="s">
        <v>81</v>
      </c>
      <c r="B12" s="109" t="s">
        <v>82</v>
      </c>
      <c r="C12" s="12" t="s">
        <v>93</v>
      </c>
      <c r="D12" s="108" t="s">
        <v>84</v>
      </c>
      <c r="E12" s="58" t="s">
        <v>91</v>
      </c>
      <c r="F12" s="108" t="s">
        <v>94</v>
      </c>
      <c r="G12" s="104">
        <v>6000</v>
      </c>
    </row>
    <row r="13" spans="1:7" s="29" customFormat="1" ht="24.75">
      <c r="A13" s="71" t="s">
        <v>81</v>
      </c>
      <c r="B13" s="109" t="s">
        <v>82</v>
      </c>
      <c r="C13" s="12" t="s">
        <v>83</v>
      </c>
      <c r="D13" s="108" t="s">
        <v>84</v>
      </c>
      <c r="E13" s="58" t="s">
        <v>91</v>
      </c>
      <c r="F13" s="108" t="s">
        <v>92</v>
      </c>
      <c r="G13" s="104">
        <v>10000</v>
      </c>
    </row>
    <row r="14" spans="1:7" s="55" customFormat="1" ht="24.75">
      <c r="A14" s="71" t="s">
        <v>81</v>
      </c>
      <c r="B14" s="109" t="s">
        <v>82</v>
      </c>
      <c r="C14" s="12" t="s">
        <v>83</v>
      </c>
      <c r="D14" s="108" t="s">
        <v>84</v>
      </c>
      <c r="E14" s="58" t="s">
        <v>91</v>
      </c>
      <c r="F14" s="108" t="s">
        <v>94</v>
      </c>
      <c r="G14" s="104">
        <v>8800</v>
      </c>
    </row>
    <row r="15" spans="1:7" s="55" customFormat="1" ht="24.75">
      <c r="A15" s="71" t="s">
        <v>81</v>
      </c>
      <c r="B15" s="109" t="s">
        <v>82</v>
      </c>
      <c r="C15" s="12" t="s">
        <v>83</v>
      </c>
      <c r="D15" s="112" t="s">
        <v>95</v>
      </c>
      <c r="E15" s="58" t="s">
        <v>96</v>
      </c>
      <c r="F15" s="108" t="s">
        <v>97</v>
      </c>
      <c r="G15" s="104">
        <v>1260000</v>
      </c>
    </row>
    <row r="16" spans="1:7" s="55" customFormat="1" ht="24.75">
      <c r="A16" s="71" t="s">
        <v>81</v>
      </c>
      <c r="B16" s="109" t="s">
        <v>82</v>
      </c>
      <c r="C16" s="12" t="s">
        <v>83</v>
      </c>
      <c r="D16" s="112" t="s">
        <v>95</v>
      </c>
      <c r="E16" s="58" t="s">
        <v>96</v>
      </c>
      <c r="F16" s="108" t="s">
        <v>98</v>
      </c>
      <c r="G16" s="104">
        <v>946950</v>
      </c>
    </row>
    <row r="17" spans="1:7" s="55" customFormat="1" ht="24.75">
      <c r="A17" s="71" t="s">
        <v>81</v>
      </c>
      <c r="B17" s="109" t="s">
        <v>82</v>
      </c>
      <c r="C17" s="12" t="s">
        <v>83</v>
      </c>
      <c r="D17" s="112" t="s">
        <v>95</v>
      </c>
      <c r="E17" s="58" t="s">
        <v>96</v>
      </c>
      <c r="F17" s="108" t="s">
        <v>99</v>
      </c>
      <c r="G17" s="104">
        <v>70000</v>
      </c>
    </row>
    <row r="18" spans="1:7" s="55" customFormat="1" ht="24.75">
      <c r="A18" s="71" t="s">
        <v>81</v>
      </c>
      <c r="B18" s="109" t="s">
        <v>100</v>
      </c>
      <c r="C18" s="12" t="s">
        <v>101</v>
      </c>
      <c r="D18" s="112" t="s">
        <v>95</v>
      </c>
      <c r="E18" s="58" t="s">
        <v>102</v>
      </c>
      <c r="F18" s="108" t="s">
        <v>103</v>
      </c>
      <c r="G18" s="113">
        <v>332000</v>
      </c>
    </row>
    <row r="19" spans="1:7" s="55" customFormat="1" ht="24.75">
      <c r="A19" s="71" t="s">
        <v>81</v>
      </c>
      <c r="B19" s="109" t="s">
        <v>100</v>
      </c>
      <c r="C19" s="12" t="s">
        <v>101</v>
      </c>
      <c r="D19" s="112" t="s">
        <v>95</v>
      </c>
      <c r="E19" s="58" t="s">
        <v>102</v>
      </c>
      <c r="F19" s="115" t="s">
        <v>104</v>
      </c>
      <c r="G19" s="113">
        <v>365600</v>
      </c>
    </row>
    <row r="20" spans="1:7" s="55" customFormat="1" ht="24.75">
      <c r="A20" s="71" t="s">
        <v>81</v>
      </c>
      <c r="B20" s="109" t="s">
        <v>100</v>
      </c>
      <c r="C20" s="12" t="s">
        <v>101</v>
      </c>
      <c r="D20" s="112" t="s">
        <v>95</v>
      </c>
      <c r="E20" s="58" t="s">
        <v>102</v>
      </c>
      <c r="F20" s="115" t="s">
        <v>105</v>
      </c>
      <c r="G20" s="113">
        <v>355000</v>
      </c>
    </row>
    <row r="21" spans="1:7" s="55" customFormat="1" ht="24.75">
      <c r="A21" s="71" t="s">
        <v>81</v>
      </c>
      <c r="B21" s="109" t="s">
        <v>100</v>
      </c>
      <c r="C21" s="12" t="s">
        <v>101</v>
      </c>
      <c r="D21" s="112" t="s">
        <v>95</v>
      </c>
      <c r="E21" s="58" t="s">
        <v>102</v>
      </c>
      <c r="F21" s="115" t="s">
        <v>106</v>
      </c>
      <c r="G21" s="113">
        <v>265000</v>
      </c>
    </row>
    <row r="22" spans="1:7" s="55" customFormat="1" ht="24.75">
      <c r="A22" s="71" t="s">
        <v>81</v>
      </c>
      <c r="B22" s="109" t="s">
        <v>100</v>
      </c>
      <c r="C22" s="12" t="s">
        <v>101</v>
      </c>
      <c r="D22" s="112" t="s">
        <v>95</v>
      </c>
      <c r="E22" s="58" t="s">
        <v>102</v>
      </c>
      <c r="F22" s="115" t="s">
        <v>107</v>
      </c>
      <c r="G22" s="113">
        <v>319000</v>
      </c>
    </row>
    <row r="23" spans="1:7" s="55" customFormat="1" ht="24.75">
      <c r="A23" s="105" t="s">
        <v>81</v>
      </c>
      <c r="B23" s="110" t="s">
        <v>100</v>
      </c>
      <c r="C23" s="96" t="s">
        <v>101</v>
      </c>
      <c r="D23" s="39" t="s">
        <v>95</v>
      </c>
      <c r="E23" s="98" t="s">
        <v>102</v>
      </c>
      <c r="F23" s="116" t="s">
        <v>108</v>
      </c>
      <c r="G23" s="114">
        <v>297300</v>
      </c>
    </row>
    <row r="24" spans="1:7" s="55" customFormat="1" ht="24.75">
      <c r="A24" s="65"/>
      <c r="B24" s="85"/>
      <c r="C24" s="12"/>
      <c r="D24" s="50"/>
      <c r="E24" s="58" t="s">
        <v>54</v>
      </c>
      <c r="F24" s="94"/>
      <c r="G24" s="118"/>
    </row>
    <row r="25" spans="1:7" s="92" customFormat="1" ht="24.75">
      <c r="A25" s="90" t="s">
        <v>75</v>
      </c>
      <c r="B25" s="120" t="s">
        <v>76</v>
      </c>
      <c r="C25" s="93" t="s">
        <v>77</v>
      </c>
      <c r="D25" s="78" t="s">
        <v>78</v>
      </c>
      <c r="E25" s="78" t="s">
        <v>79</v>
      </c>
      <c r="F25" s="78" t="s">
        <v>80</v>
      </c>
      <c r="G25" s="91" t="s">
        <v>8</v>
      </c>
    </row>
    <row r="26" spans="1:7" s="55" customFormat="1" ht="24.75">
      <c r="A26" s="72" t="s">
        <v>81</v>
      </c>
      <c r="B26" s="85" t="s">
        <v>100</v>
      </c>
      <c r="C26" s="121" t="s">
        <v>101</v>
      </c>
      <c r="D26" s="50" t="s">
        <v>95</v>
      </c>
      <c r="E26" s="111" t="s">
        <v>102</v>
      </c>
      <c r="F26" s="94" t="s">
        <v>109</v>
      </c>
      <c r="G26" s="123">
        <v>217000</v>
      </c>
    </row>
    <row r="27" spans="1:7" s="4" customFormat="1" ht="24.75">
      <c r="A27" s="72" t="s">
        <v>81</v>
      </c>
      <c r="B27" s="85" t="s">
        <v>100</v>
      </c>
      <c r="C27" s="122" t="s">
        <v>101</v>
      </c>
      <c r="D27" s="50" t="s">
        <v>95</v>
      </c>
      <c r="E27" s="108" t="s">
        <v>102</v>
      </c>
      <c r="F27" s="94" t="s">
        <v>110</v>
      </c>
      <c r="G27" s="95">
        <v>249000</v>
      </c>
    </row>
    <row r="28" spans="1:7" ht="24.75">
      <c r="A28" s="72" t="s">
        <v>81</v>
      </c>
      <c r="B28" s="85" t="s">
        <v>100</v>
      </c>
      <c r="C28" s="122" t="s">
        <v>101</v>
      </c>
      <c r="D28" s="50" t="s">
        <v>95</v>
      </c>
      <c r="E28" s="108" t="s">
        <v>102</v>
      </c>
      <c r="F28" s="94" t="s">
        <v>111</v>
      </c>
      <c r="G28" s="95">
        <v>217000</v>
      </c>
    </row>
    <row r="29" spans="1:7" ht="24.75">
      <c r="A29" s="72" t="s">
        <v>81</v>
      </c>
      <c r="B29" s="85" t="s">
        <v>100</v>
      </c>
      <c r="C29" s="122" t="s">
        <v>101</v>
      </c>
      <c r="D29" s="50" t="s">
        <v>95</v>
      </c>
      <c r="E29" s="108" t="s">
        <v>102</v>
      </c>
      <c r="F29" s="94" t="s">
        <v>112</v>
      </c>
      <c r="G29" s="95">
        <v>226400</v>
      </c>
    </row>
    <row r="30" spans="1:7" ht="24.75">
      <c r="A30" s="72" t="s">
        <v>81</v>
      </c>
      <c r="B30" s="85" t="s">
        <v>100</v>
      </c>
      <c r="C30" s="122" t="s">
        <v>101</v>
      </c>
      <c r="D30" s="50" t="s">
        <v>95</v>
      </c>
      <c r="E30" s="108" t="s">
        <v>102</v>
      </c>
      <c r="F30" s="94" t="s">
        <v>113</v>
      </c>
      <c r="G30" s="95">
        <v>228100</v>
      </c>
    </row>
    <row r="31" spans="1:7" ht="24.75">
      <c r="A31" s="72" t="s">
        <v>81</v>
      </c>
      <c r="B31" s="85" t="s">
        <v>100</v>
      </c>
      <c r="C31" s="122" t="s">
        <v>101</v>
      </c>
      <c r="D31" s="50" t="s">
        <v>95</v>
      </c>
      <c r="E31" s="108" t="s">
        <v>102</v>
      </c>
      <c r="F31" s="94" t="s">
        <v>114</v>
      </c>
      <c r="G31" s="95">
        <v>247000</v>
      </c>
    </row>
    <row r="32" spans="1:7" ht="24.75">
      <c r="A32" s="72" t="s">
        <v>81</v>
      </c>
      <c r="B32" s="85" t="s">
        <v>100</v>
      </c>
      <c r="C32" s="122" t="s">
        <v>101</v>
      </c>
      <c r="D32" s="50" t="s">
        <v>95</v>
      </c>
      <c r="E32" s="108" t="s">
        <v>102</v>
      </c>
      <c r="F32" s="94" t="s">
        <v>115</v>
      </c>
      <c r="G32" s="95">
        <v>285800</v>
      </c>
    </row>
    <row r="33" spans="1:7" ht="24.75">
      <c r="A33" s="126" t="s">
        <v>370</v>
      </c>
      <c r="B33" s="218" t="s">
        <v>371</v>
      </c>
      <c r="C33" s="219" t="s">
        <v>374</v>
      </c>
      <c r="D33" s="50" t="s">
        <v>116</v>
      </c>
      <c r="E33" s="108" t="s">
        <v>117</v>
      </c>
      <c r="F33" s="94" t="s">
        <v>118</v>
      </c>
      <c r="G33" s="95">
        <v>15600</v>
      </c>
    </row>
    <row r="34" spans="1:7" ht="24.75">
      <c r="A34" s="124" t="s">
        <v>370</v>
      </c>
      <c r="B34" s="218" t="s">
        <v>371</v>
      </c>
      <c r="C34" s="219" t="s">
        <v>374</v>
      </c>
      <c r="D34" s="50" t="s">
        <v>84</v>
      </c>
      <c r="E34" s="108" t="s">
        <v>119</v>
      </c>
      <c r="F34" s="94" t="s">
        <v>120</v>
      </c>
      <c r="G34" s="95">
        <v>9995</v>
      </c>
    </row>
    <row r="35" spans="1:7" ht="24.75">
      <c r="A35" s="125" t="s">
        <v>121</v>
      </c>
      <c r="B35" s="85" t="s">
        <v>372</v>
      </c>
      <c r="C35" s="220" t="s">
        <v>373</v>
      </c>
      <c r="D35" s="50" t="s">
        <v>116</v>
      </c>
      <c r="E35" s="108" t="s">
        <v>122</v>
      </c>
      <c r="F35" s="94" t="s">
        <v>123</v>
      </c>
      <c r="G35" s="95">
        <v>90424</v>
      </c>
    </row>
    <row r="36" spans="1:7" ht="24.75">
      <c r="A36" s="125" t="s">
        <v>121</v>
      </c>
      <c r="B36" s="85" t="s">
        <v>372</v>
      </c>
      <c r="C36" s="122" t="s">
        <v>373</v>
      </c>
      <c r="D36" s="50" t="s">
        <v>124</v>
      </c>
      <c r="E36" s="108" t="s">
        <v>124</v>
      </c>
      <c r="F36" s="94" t="s">
        <v>125</v>
      </c>
      <c r="G36" s="95">
        <v>934</v>
      </c>
    </row>
    <row r="37" spans="1:7" ht="24.75">
      <c r="A37" s="125" t="s">
        <v>121</v>
      </c>
      <c r="B37" s="85" t="s">
        <v>372</v>
      </c>
      <c r="C37" s="122" t="s">
        <v>373</v>
      </c>
      <c r="D37" s="50" t="s">
        <v>84</v>
      </c>
      <c r="E37" s="108" t="s">
        <v>119</v>
      </c>
      <c r="F37" s="94" t="s">
        <v>145</v>
      </c>
      <c r="G37" s="95">
        <v>12180</v>
      </c>
    </row>
    <row r="38" spans="1:7" ht="24.75">
      <c r="A38" s="125" t="s">
        <v>126</v>
      </c>
      <c r="B38" s="85" t="s">
        <v>100</v>
      </c>
      <c r="C38" s="122" t="s">
        <v>101</v>
      </c>
      <c r="D38" s="50" t="s">
        <v>95</v>
      </c>
      <c r="E38" s="108" t="s">
        <v>102</v>
      </c>
      <c r="F38" s="94" t="s">
        <v>128</v>
      </c>
      <c r="G38" s="95">
        <v>223239</v>
      </c>
    </row>
    <row r="39" spans="1:7" s="99" customFormat="1" ht="24.75">
      <c r="A39" s="377" t="s">
        <v>4</v>
      </c>
      <c r="B39" s="389"/>
      <c r="C39" s="389"/>
      <c r="D39" s="389"/>
      <c r="E39" s="389"/>
      <c r="F39" s="378"/>
      <c r="G39" s="62">
        <f>SUM(G7:G38)</f>
        <v>6372022</v>
      </c>
    </row>
    <row r="40" spans="2:4" ht="22.5">
      <c r="B40" s="12"/>
      <c r="C40" s="12"/>
      <c r="D40" s="12"/>
    </row>
    <row r="41" spans="1:7" s="28" customFormat="1" ht="22.5">
      <c r="A41" s="390"/>
      <c r="B41" s="390"/>
      <c r="C41" s="390"/>
      <c r="D41" s="390"/>
      <c r="E41" s="390"/>
      <c r="F41" s="390"/>
      <c r="G41" s="390"/>
    </row>
    <row r="42" spans="1:7" s="28" customFormat="1" ht="22.5">
      <c r="A42" s="20"/>
      <c r="B42" s="21"/>
      <c r="C42" s="22"/>
      <c r="D42" s="8"/>
      <c r="E42" s="23"/>
      <c r="F42" s="8"/>
      <c r="G42" s="89"/>
    </row>
    <row r="43" spans="1:7" s="28" customFormat="1" ht="22.5">
      <c r="A43" s="391"/>
      <c r="B43" s="391"/>
      <c r="C43" s="391"/>
      <c r="D43" s="391"/>
      <c r="E43" s="391"/>
      <c r="F43" s="391"/>
      <c r="G43" s="391"/>
    </row>
    <row r="44" spans="1:7" s="28" customFormat="1" ht="22.5">
      <c r="A44" s="391"/>
      <c r="B44" s="391"/>
      <c r="C44" s="391"/>
      <c r="D44" s="391"/>
      <c r="E44" s="391"/>
      <c r="F44" s="391"/>
      <c r="G44" s="391"/>
    </row>
    <row r="45" spans="1:7" s="28" customFormat="1" ht="22.5">
      <c r="A45" s="392"/>
      <c r="B45" s="392"/>
      <c r="C45" s="392"/>
      <c r="D45" s="392"/>
      <c r="E45" s="392"/>
      <c r="F45" s="392"/>
      <c r="G45" s="392"/>
    </row>
    <row r="46" spans="1:4" ht="22.5">
      <c r="A46" s="388"/>
      <c r="B46" s="388"/>
      <c r="C46" s="388"/>
      <c r="D46" s="388"/>
    </row>
    <row r="47" spans="1:4" ht="22.5">
      <c r="A47" s="380"/>
      <c r="B47" s="380"/>
      <c r="C47" s="380"/>
      <c r="D47" s="380"/>
    </row>
  </sheetData>
  <sheetProtection/>
  <mergeCells count="10">
    <mergeCell ref="A46:D46"/>
    <mergeCell ref="A47:D47"/>
    <mergeCell ref="A1:G1"/>
    <mergeCell ref="A2:G2"/>
    <mergeCell ref="A3:G3"/>
    <mergeCell ref="A39:F39"/>
    <mergeCell ref="A41:G41"/>
    <mergeCell ref="A43:G43"/>
    <mergeCell ref="A44:G44"/>
    <mergeCell ref="A45:G45"/>
  </mergeCells>
  <printOptions/>
  <pageMargins left="0.35433070866141736" right="0.15748031496062992" top="1.5748031496062993" bottom="0.3937007874015748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106" zoomScaleSheetLayoutView="106" zoomScalePageLayoutView="0" workbookViewId="0" topLeftCell="A14">
      <selection activeCell="A14" sqref="A14:F20"/>
    </sheetView>
  </sheetViews>
  <sheetFormatPr defaultColWidth="9.140625" defaultRowHeight="12.75"/>
  <cols>
    <col min="1" max="1" width="10.28125" style="8" customWidth="1"/>
    <col min="2" max="2" width="15.140625" style="9" customWidth="1"/>
    <col min="3" max="3" width="13.57421875" style="9" customWidth="1"/>
    <col min="4" max="4" width="10.57421875" style="9" customWidth="1"/>
    <col min="5" max="5" width="43.57421875" style="23" customWidth="1"/>
    <col min="6" max="6" width="14.28125" style="89" customWidth="1"/>
    <col min="7" max="7" width="29.421875" style="0" customWidth="1"/>
  </cols>
  <sheetData>
    <row r="1" spans="1:7" ht="24.75">
      <c r="A1" s="371" t="s">
        <v>18</v>
      </c>
      <c r="B1" s="371"/>
      <c r="C1" s="371"/>
      <c r="D1" s="371"/>
      <c r="E1" s="371"/>
      <c r="F1" s="371"/>
      <c r="G1" s="75"/>
    </row>
    <row r="2" spans="1:7" ht="24.75">
      <c r="A2" s="371" t="s">
        <v>64</v>
      </c>
      <c r="B2" s="371"/>
      <c r="C2" s="371"/>
      <c r="D2" s="371"/>
      <c r="E2" s="371"/>
      <c r="F2" s="371"/>
      <c r="G2" s="75"/>
    </row>
    <row r="3" spans="1:7" ht="24.75">
      <c r="A3" s="371" t="s">
        <v>65</v>
      </c>
      <c r="B3" s="371"/>
      <c r="C3" s="371"/>
      <c r="D3" s="371"/>
      <c r="E3" s="371"/>
      <c r="F3" s="371"/>
      <c r="G3" s="75"/>
    </row>
    <row r="4" spans="1:7" ht="24.75">
      <c r="A4" s="200"/>
      <c r="B4" s="200"/>
      <c r="C4" s="10"/>
      <c r="D4" s="10"/>
      <c r="E4" s="200"/>
      <c r="F4" s="88"/>
      <c r="G4" s="200"/>
    </row>
    <row r="5" spans="1:7" ht="24.75">
      <c r="A5" s="117" t="s">
        <v>352</v>
      </c>
      <c r="B5" s="8"/>
      <c r="C5" s="8"/>
      <c r="D5" s="8"/>
      <c r="E5" s="8"/>
      <c r="F5" s="9"/>
      <c r="G5" s="8"/>
    </row>
    <row r="6" spans="1:6" s="92" customFormat="1" ht="24.75">
      <c r="A6" s="90" t="s">
        <v>346</v>
      </c>
      <c r="B6" s="78" t="s">
        <v>76</v>
      </c>
      <c r="C6" s="93" t="s">
        <v>77</v>
      </c>
      <c r="D6" s="78" t="s">
        <v>78</v>
      </c>
      <c r="E6" s="78" t="s">
        <v>79</v>
      </c>
      <c r="F6" s="202" t="s">
        <v>8</v>
      </c>
    </row>
    <row r="7" spans="1:6" s="208" customFormat="1" ht="23.25">
      <c r="A7" s="203"/>
      <c r="B7" s="204"/>
      <c r="C7" s="205"/>
      <c r="D7" s="206"/>
      <c r="E7" s="206"/>
      <c r="F7" s="207"/>
    </row>
    <row r="8" spans="1:6" s="208" customFormat="1" ht="23.25">
      <c r="A8" s="209" t="s">
        <v>347</v>
      </c>
      <c r="B8" s="210" t="s">
        <v>82</v>
      </c>
      <c r="C8" s="211" t="s">
        <v>83</v>
      </c>
      <c r="D8" s="212" t="s">
        <v>119</v>
      </c>
      <c r="E8" s="212" t="s">
        <v>348</v>
      </c>
      <c r="F8" s="213">
        <v>2750</v>
      </c>
    </row>
    <row r="9" spans="1:7" s="208" customFormat="1" ht="23.25">
      <c r="A9" s="209" t="s">
        <v>350</v>
      </c>
      <c r="B9" s="210" t="s">
        <v>82</v>
      </c>
      <c r="C9" s="211" t="s">
        <v>90</v>
      </c>
      <c r="D9" s="212" t="s">
        <v>349</v>
      </c>
      <c r="E9" s="212" t="s">
        <v>348</v>
      </c>
      <c r="F9" s="213">
        <v>250</v>
      </c>
      <c r="G9" s="214"/>
    </row>
    <row r="10" spans="1:7" s="208" customFormat="1" ht="23.25">
      <c r="A10" s="209"/>
      <c r="B10" s="210"/>
      <c r="C10" s="211"/>
      <c r="D10" s="212"/>
      <c r="E10" s="212"/>
      <c r="F10" s="213"/>
      <c r="G10" s="214"/>
    </row>
    <row r="11" spans="1:6" s="55" customFormat="1" ht="24.75">
      <c r="A11" s="105"/>
      <c r="B11" s="110"/>
      <c r="C11" s="96"/>
      <c r="D11" s="39"/>
      <c r="E11" s="38"/>
      <c r="F11" s="114"/>
    </row>
    <row r="12" spans="1:6" s="99" customFormat="1" ht="24.75">
      <c r="A12" s="393" t="s">
        <v>4</v>
      </c>
      <c r="B12" s="394"/>
      <c r="C12" s="394"/>
      <c r="D12" s="394"/>
      <c r="E12" s="394"/>
      <c r="F12" s="119">
        <f>SUM(F7:F11)</f>
        <v>3000</v>
      </c>
    </row>
    <row r="13" spans="2:4" ht="22.5">
      <c r="B13" s="12"/>
      <c r="C13" s="12"/>
      <c r="D13" s="12"/>
    </row>
    <row r="14" spans="1:6" s="28" customFormat="1" ht="22.5">
      <c r="A14" s="390"/>
      <c r="B14" s="390"/>
      <c r="C14" s="390"/>
      <c r="D14" s="390"/>
      <c r="E14" s="390"/>
      <c r="F14" s="390"/>
    </row>
    <row r="15" spans="1:6" s="28" customFormat="1" ht="22.5">
      <c r="A15" s="201"/>
      <c r="B15" s="21"/>
      <c r="C15" s="22"/>
      <c r="D15" s="8"/>
      <c r="E15" s="23"/>
      <c r="F15" s="89"/>
    </row>
    <row r="16" spans="1:6" s="28" customFormat="1" ht="22.5">
      <c r="A16" s="392"/>
      <c r="B16" s="392"/>
      <c r="C16" s="392"/>
      <c r="D16" s="392"/>
      <c r="E16" s="392"/>
      <c r="F16" s="392"/>
    </row>
    <row r="17" spans="1:6" s="28" customFormat="1" ht="22.5">
      <c r="A17" s="392"/>
      <c r="B17" s="392"/>
      <c r="C17" s="392"/>
      <c r="D17" s="392"/>
      <c r="E17" s="392"/>
      <c r="F17" s="392"/>
    </row>
    <row r="18" spans="1:6" s="28" customFormat="1" ht="22.5">
      <c r="A18" s="392"/>
      <c r="B18" s="392"/>
      <c r="C18" s="392"/>
      <c r="D18" s="392"/>
      <c r="E18" s="392"/>
      <c r="F18" s="392"/>
    </row>
    <row r="19" spans="1:4" ht="15.75">
      <c r="A19" s="388"/>
      <c r="B19" s="388"/>
      <c r="C19" s="388"/>
      <c r="D19" s="388"/>
    </row>
    <row r="20" spans="1:4" ht="22.5">
      <c r="A20" s="380"/>
      <c r="B20" s="380"/>
      <c r="C20" s="380"/>
      <c r="D20" s="380"/>
    </row>
  </sheetData>
  <sheetProtection/>
  <mergeCells count="10">
    <mergeCell ref="A17:F17"/>
    <mergeCell ref="A18:F18"/>
    <mergeCell ref="A19:D19"/>
    <mergeCell ref="A20:D20"/>
    <mergeCell ref="A1:F1"/>
    <mergeCell ref="A2:F2"/>
    <mergeCell ref="A3:F3"/>
    <mergeCell ref="A12:E12"/>
    <mergeCell ref="A14:F14"/>
    <mergeCell ref="A16:F16"/>
  </mergeCells>
  <printOptions/>
  <pageMargins left="1.3385826771653544" right="0.15748031496062992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2016-05-27T04:17:20Z</cp:lastPrinted>
  <dcterms:created xsi:type="dcterms:W3CDTF">2009-10-21T08:46:29Z</dcterms:created>
  <dcterms:modified xsi:type="dcterms:W3CDTF">2016-06-01T20:38:49Z</dcterms:modified>
  <cp:category/>
  <cp:version/>
  <cp:contentType/>
  <cp:contentStatus/>
</cp:coreProperties>
</file>